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981DB91-D21C-4B2E-8BE6-40D4CF00C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rt 2024" sheetId="1" r:id="rId1"/>
    <sheet name="January 2024" sheetId="37" r:id="rId2"/>
    <sheet name="February 2024" sheetId="38" r:id="rId3"/>
    <sheet name="March 2024" sheetId="39" r:id="rId4"/>
    <sheet name="2024" sheetId="2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7" l="1"/>
  <c r="E51" i="27"/>
  <c r="E50" i="27"/>
  <c r="E42" i="27"/>
  <c r="E41" i="27"/>
  <c r="E40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15" i="27"/>
  <c r="E7" i="27"/>
  <c r="E6" i="27"/>
  <c r="E73" i="39"/>
  <c r="E74" i="39" s="1"/>
  <c r="E50" i="39"/>
  <c r="E51" i="39" s="1"/>
  <c r="E81" i="39" s="1"/>
  <c r="E24" i="39"/>
  <c r="E25" i="39" s="1"/>
  <c r="E80" i="39" s="1"/>
  <c r="D52" i="27"/>
  <c r="D51" i="27"/>
  <c r="D50" i="27"/>
  <c r="D40" i="27"/>
  <c r="D41" i="27"/>
  <c r="D42" i="27" s="1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15" i="27"/>
  <c r="D7" i="27"/>
  <c r="D6" i="27"/>
  <c r="E74" i="38"/>
  <c r="E73" i="38"/>
  <c r="E50" i="38"/>
  <c r="E51" i="38" s="1"/>
  <c r="E81" i="38" s="1"/>
  <c r="E24" i="38"/>
  <c r="E25" i="38" s="1"/>
  <c r="E80" i="38" s="1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15" i="27"/>
  <c r="N33" i="27" l="1"/>
  <c r="N8" i="27"/>
  <c r="M33" i="27" l="1"/>
  <c r="M8" i="27"/>
  <c r="L33" i="27" l="1"/>
  <c r="L8" i="27"/>
  <c r="K33" i="27" l="1"/>
  <c r="K8" i="27"/>
  <c r="J8" i="27" l="1"/>
  <c r="J33" i="27" l="1"/>
  <c r="I33" i="27"/>
  <c r="I8" i="27"/>
  <c r="H33" i="27"/>
  <c r="H8" i="27"/>
  <c r="G33" i="27"/>
  <c r="G8" i="27"/>
  <c r="F8" i="27"/>
  <c r="F33" i="27"/>
  <c r="E33" i="27"/>
  <c r="E8" i="27"/>
  <c r="D33" i="27"/>
  <c r="D8" i="27"/>
  <c r="N53" i="27"/>
  <c r="M53" i="27"/>
  <c r="L53" i="27"/>
  <c r="K53" i="27"/>
  <c r="N43" i="27"/>
  <c r="M43" i="27"/>
  <c r="L43" i="27"/>
  <c r="K43" i="27"/>
  <c r="E73" i="37"/>
  <c r="E50" i="37"/>
  <c r="C7" i="27" s="1"/>
  <c r="E24" i="37"/>
  <c r="C6" i="27" l="1"/>
  <c r="C8" i="27" s="1"/>
  <c r="I53" i="27"/>
  <c r="G53" i="27"/>
  <c r="E53" i="27"/>
  <c r="D53" i="27"/>
  <c r="E25" i="37"/>
  <c r="E51" i="37"/>
  <c r="E81" i="37" s="1"/>
  <c r="E74" i="37"/>
  <c r="C33" i="27"/>
  <c r="O31" i="27"/>
  <c r="O19" i="27"/>
  <c r="O23" i="27"/>
  <c r="O27" i="27"/>
  <c r="O16" i="27"/>
  <c r="O20" i="27"/>
  <c r="O28" i="27"/>
  <c r="O32" i="27"/>
  <c r="O17" i="27"/>
  <c r="O21" i="27"/>
  <c r="O25" i="27"/>
  <c r="O29" i="27"/>
  <c r="O18" i="27"/>
  <c r="O22" i="27"/>
  <c r="O30" i="27"/>
  <c r="J43" i="27"/>
  <c r="J53" i="27"/>
  <c r="H53" i="27"/>
  <c r="O15" i="27"/>
  <c r="O24" i="27"/>
  <c r="O26" i="27"/>
  <c r="C41" i="27" l="1"/>
  <c r="C52" i="27"/>
  <c r="C51" i="27"/>
  <c r="C50" i="27"/>
  <c r="E80" i="37"/>
  <c r="F53" i="27"/>
  <c r="I43" i="27"/>
  <c r="E43" i="27"/>
  <c r="C40" i="27"/>
  <c r="C42" i="27" s="1"/>
  <c r="H43" i="27"/>
  <c r="G43" i="27"/>
  <c r="O33" i="27"/>
  <c r="F43" i="27"/>
  <c r="D43" i="27"/>
  <c r="C53" i="27" l="1"/>
  <c r="C43" i="27"/>
  <c r="P29" i="27"/>
  <c r="P25" i="27"/>
  <c r="P21" i="27"/>
  <c r="P17" i="27"/>
  <c r="P28" i="27"/>
  <c r="P24" i="27"/>
  <c r="P20" i="27"/>
  <c r="P16" i="27"/>
  <c r="P31" i="27"/>
  <c r="P32" i="27"/>
  <c r="P27" i="27"/>
  <c r="P19" i="27"/>
  <c r="P26" i="27"/>
  <c r="P22" i="27"/>
  <c r="P18" i="27"/>
  <c r="P23" i="27"/>
  <c r="P30" i="27"/>
  <c r="P15" i="27"/>
  <c r="P33" i="27" l="1"/>
</calcChain>
</file>

<file path=xl/sharedStrings.xml><?xml version="1.0" encoding="utf-8"?>
<sst xmlns="http://schemas.openxmlformats.org/spreadsheetml/2006/main" count="483" uniqueCount="88">
  <si>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</si>
  <si>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</si>
  <si>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</si>
  <si>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</si>
  <si>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</si>
  <si>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</si>
  <si>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</si>
  <si>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</si>
  <si>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</si>
  <si>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</si>
  <si>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</si>
  <si>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</si>
  <si>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</si>
  <si>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</si>
  <si>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</si>
  <si>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</si>
  <si>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</si>
  <si>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</si>
  <si>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</si>
  <si>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</si>
  <si>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</si>
  <si>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</si>
  <si>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</si>
  <si>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</si>
  <si>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</si>
  <si>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</si>
  <si>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</si>
  <si>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PLN</t>
  </si>
  <si>
    <t>643</t>
  </si>
  <si>
    <t>RUB</t>
  </si>
  <si>
    <t>946</t>
  </si>
  <si>
    <t>RON</t>
  </si>
  <si>
    <t>975</t>
  </si>
  <si>
    <t>BGN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</si>
  <si>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</si>
  <si>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</si>
  <si>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</si>
  <si>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</si>
  <si>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</si>
  <si>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</si>
  <si>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</si>
  <si>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</si>
  <si>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</si>
  <si>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</si>
  <si>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</si>
  <si>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</si>
  <si>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</si>
  <si>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</si>
  <si>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</si>
  <si>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</si>
  <si>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</si>
  <si>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</si>
  <si>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</si>
  <si>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</si>
  <si>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</si>
  <si>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</si>
  <si>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</si>
  <si>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</si>
  <si>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</si>
  <si>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</si>
  <si>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</si>
  <si>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</si>
  <si>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</si>
  <si>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Total sale amount</t>
  </si>
  <si>
    <t>Total redemption amount</t>
  </si>
  <si>
    <t>In orignal currency</t>
  </si>
  <si>
    <t>Share</t>
  </si>
  <si>
    <t>In EUR</t>
  </si>
  <si>
    <t>Total in million EUR</t>
  </si>
  <si>
    <t>in million EUR</t>
  </si>
  <si>
    <t>in EUR</t>
  </si>
  <si>
    <t>in EUR and in %</t>
  </si>
  <si>
    <t>other currencies</t>
  </si>
  <si>
    <t>other</t>
  </si>
  <si>
    <t>currencies</t>
  </si>
  <si>
    <t>Purchased foreign cash in January 2024</t>
  </si>
  <si>
    <t>Sold foreign cash in January 2024</t>
  </si>
  <si>
    <t>Redeemed cheques denominated in foreign currency in January 2024</t>
  </si>
  <si>
    <t>Total turnover of authorised exchange offices in January 2024</t>
  </si>
  <si>
    <t>Turnover of authorised exchange offices in 2024</t>
  </si>
  <si>
    <t>Purchased foreign cash in February 2024</t>
  </si>
  <si>
    <t>Sold foreign cash in February 2024</t>
  </si>
  <si>
    <t>Redeemed cheques denominated in foreign currency in February 2024</t>
  </si>
  <si>
    <t>Total turnover of authorised exchange offices in February 2024</t>
  </si>
  <si>
    <t>Purchased foreign cash in March 2024</t>
  </si>
  <si>
    <t>Sold foreign cash in March 2024</t>
  </si>
  <si>
    <t>Redeemed cheques denominated in foreign currency in March 2024</t>
  </si>
  <si>
    <t>Total turnover of authorised exchange offices in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</si>
</sst>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0"/>
    <numFmt numFmtId="165" formatCode="#,##0.00000"/>
    <numFmt numFmtId="166" formatCode="[$-41A]mmm\-yy;@"/>
    <numFmt numFmtId="167" formatCode="#,##0.0"/>
    <numFmt numFmtId="168" formatCode="0.000"/>
  </numFmts>
  <fonts count="9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4">
    <xf numFmtId="166" fontId="0" fillId="0" borderId="0" xfId="0" applyNumberFormat="1"/>
    <xf numFmtId="166" fontId="0" fillId="2" borderId="0" xfId="0" applyNumberFormat="1" applyFont="1" applyFill="1"/>
    <xf numFmtId="166" fontId="0" fillId="0" borderId="0" xfId="0" applyNumberFormat="1" applyFont="1"/>
    <xf numFmtId="4" fontId="0" fillId="0" borderId="0" xfId="0" applyNumberFormat="1" applyFont="1"/>
    <xf numFmtId="49" fontId="0" fillId="0" borderId="0" xfId="0" applyNumberFormat="1" applyFont="1" applyBorder="1" applyAlignment="1">
      <alignment horizontal="left"/>
    </xf>
    <xf numFmtId="166" fontId="4" fillId="0" borderId="3" xfId="9" applyNumberFormat="1">
      <alignment horizontal="right" vertical="center" wrapText="1"/>
    </xf>
    <xf numFmtId="166" fontId="4" fillId="0" borderId="2" xfId="7" applyNumberFormat="1"/>
    <xf numFmtId="4" fontId="4" fillId="0" borderId="2" xfId="7" applyNumberFormat="1"/>
    <xf numFmtId="166" fontId="4" fillId="0" borderId="3" xfId="9" applyNumberFormat="1" applyAlignment="1">
      <alignment horizontal="left" vertical="center" wrapText="1"/>
    </xf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166" fontId="0" fillId="0" borderId="0" xfId="0" applyNumberFormat="1"/>
    <xf numFmtId="4" fontId="0" fillId="0" borderId="0" xfId="0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3" xfId="9" applyNumberFormat="1">
      <alignment horizontal="right" vertical="center" wrapText="1"/>
    </xf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0" xfId="0" applyNumberFormat="1" applyFont="1"/>
    <xf numFmtId="166" fontId="6" fillId="0" borderId="0" xfId="0" applyNumberFormat="1" applyFont="1"/>
    <xf numFmtId="166" fontId="0" fillId="0" borderId="0" xfId="0" applyNumberFormat="1" applyFont="1"/>
    <xf numFmtId="4" fontId="0" fillId="0" borderId="0" xfId="0" applyNumberFormat="1" applyFont="1"/>
    <xf numFmtId="166" fontId="8" fillId="0" borderId="0" xfId="0" applyNumberFormat="1" applyFont="1"/>
    <xf numFmtId="166" fontId="0" fillId="0" borderId="0" xfId="0" applyNumberFormat="1" applyFont="1"/>
    <xf numFmtId="166" fontId="7" fillId="0" borderId="0" xfId="0" applyNumberFormat="1" applyFont="1"/>
    <xf numFmtId="166" fontId="8" fillId="0" borderId="0" xfId="7" applyNumberFormat="1" applyFont="1" applyBorder="1"/>
    <xf numFmtId="166" fontId="0" fillId="0" borderId="2" xfId="7" applyNumberFormat="1" applyFont="1"/>
    <xf numFmtId="166" fontId="0" fillId="0" borderId="1" xfId="6" applyNumberFormat="1" applyFont="1"/>
    <xf numFmtId="166" fontId="0" fillId="0" borderId="1" xfId="5" applyNumberFormat="1" applyFont="1"/>
    <xf numFmtId="166" fontId="4" fillId="0" borderId="3" xfId="9" applyNumberFormat="1" applyAlignment="1">
      <alignment horizontal="center" vertical="center" wrapText="1"/>
    </xf>
    <xf numFmtId="166" fontId="0" fillId="0" borderId="4" xfId="0" applyNumberFormat="1" applyBorder="1"/>
    <xf numFmtId="166" fontId="0" fillId="0" borderId="4" xfId="0" applyNumberFormat="1" applyFont="1" applyBorder="1"/>
    <xf numFmtId="2" fontId="0" fillId="0" borderId="0" xfId="0" applyNumberFormat="1" applyFont="1"/>
    <xf numFmtId="2" fontId="1" fillId="0" borderId="1" xfId="6" applyNumberFormat="1" applyFont="1"/>
    <xf numFmtId="2" fontId="1" fillId="0" borderId="2" xfId="8" applyNumberFormat="1"/>
    <xf numFmtId="4" fontId="0" fillId="0" borderId="1" xfId="5" applyNumberFormat="1" applyFont="1" applyBorder="1"/>
    <xf numFmtId="2" fontId="0" fillId="2" borderId="0" xfId="0" applyNumberFormat="1" applyFont="1" applyFill="1"/>
    <xf numFmtId="49" fontId="0" fillId="0" borderId="0" xfId="0" applyNumberFormat="1" applyFont="1" applyBorder="1" applyAlignment="1">
      <alignment horizontal="right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  <xf numFmtId="3" fontId="0" fillId="0" borderId="0" xfId="0" applyNumberFormat="1"/>
    <xf numFmtId="167" fontId="0" fillId="0" borderId="0" xfId="0"/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</a:t>
            </a:r>
          </a:p>
          <a:p>
            <a:pPr>
              <a:defRPr sz="1000"/>
            </a:pPr>
            <a:r>
              <a:rPr lang="hr-HR" sz="1000"/>
              <a:t>2024</a:t>
            </a:r>
          </a:p>
        </c:rich>
      </c:tx>
      <c:layout>
        <c:manualLayout>
          <c:xMode val="edge"/>
          <c:yMode val="edge"/>
          <c:x val="0.19956278760630636"/>
          <c:y val="2.74912710440021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'2024'!$C$6:$N$6</c:f>
              <c:numCache>
                <c:formatCode>#,##0.00</c:formatCode>
                <c:ptCount val="12"/>
                <c:pt idx="0">
                  <c:v>14215994</c:v>
                </c:pt>
                <c:pt idx="1">
                  <c:v>16210523</c:v>
                </c:pt>
                <c:pt idx="2">
                  <c:v>15721157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B8C-A1D4-160A30CCD038}"/>
            </c:ext>
          </c:extLst>
        </c:ser>
        <c:ser>
          <c:idx val="1"/>
          <c:order val="1"/>
          <c:tx>
            <c:strRef>
              <c:f>'2024'!$B$7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'2024'!$C$7:$N$7</c:f>
              <c:numCache>
                <c:formatCode>#,##0.00</c:formatCode>
                <c:ptCount val="12"/>
                <c:pt idx="0">
                  <c:v>3477069</c:v>
                </c:pt>
                <c:pt idx="1">
                  <c:v>2691993</c:v>
                </c:pt>
                <c:pt idx="2">
                  <c:v>2832556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B8C-A1D4-160A30CCD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67339344"/>
        <c:axId val="655641392"/>
      </c:barChart>
      <c:catAx>
        <c:axId val="7673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5641392"/>
        <c:crosses val="autoZero"/>
        <c:auto val="1"/>
        <c:lblAlgn val="ctr"/>
        <c:lblOffset val="100"/>
        <c:noMultiLvlLbl val="1"/>
      </c:catAx>
      <c:valAx>
        <c:axId val="655641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673393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EUR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February 2024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7D-49EE-A895-6550912AEF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7D-49EE-A895-6550912AEF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7D-49EE-A895-6550912AEF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7D-49EE-A895-6550912AEF77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7D-49EE-A895-6550912AEF77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7D-49EE-A895-6550912AEF77}"/>
                </c:ext>
              </c:extLst>
            </c:dLbl>
            <c:dLbl>
              <c:idx val="2"/>
              <c:layout>
                <c:manualLayout>
                  <c:x val="-2.9695619896065468E-3"/>
                  <c:y val="4.235587572829948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D-49EE-A895-6550912AEF77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7D-49EE-A895-6550912AEF7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'2024'!$D$40:$D$42</c:f>
              <c:numCache>
                <c:formatCode>0.00</c:formatCode>
                <c:ptCount val="3"/>
                <c:pt idx="0">
                  <c:v>57.872274780775214</c:v>
                </c:pt>
                <c:pt idx="1">
                  <c:v>19.579949039588168</c:v>
                </c:pt>
                <c:pt idx="2">
                  <c:v>22.547776179636617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7D-49EE-A895-6550912AE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March 2024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BE-4C20-86F0-372728044F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BE-4C20-86F0-372728044F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BE-4C20-86F0-372728044F5C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BE-4C20-86F0-372728044F5C}"/>
                </c:ext>
              </c:extLst>
            </c:dLbl>
            <c:dLbl>
              <c:idx val="1"/>
              <c:layout>
                <c:manualLayout>
                  <c:x val="-6.1111111111111137E-2"/>
                  <c:y val="6.48148148148147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BE-4C20-86F0-372728044F5C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BE-4C20-86F0-372728044F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'2024'!$E$50:$E$52</c:f>
              <c:numCache>
                <c:formatCode>#,##0.00</c:formatCode>
                <c:ptCount val="3"/>
                <c:pt idx="0">
                  <c:v>84.733212160821935</c:v>
                </c:pt>
                <c:pt idx="1">
                  <c:v>15.266787839178066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BE-4C20-86F0-372728044F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March 2024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91-4C87-A93D-ECEF075F16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91-4C87-A93D-ECEF075F16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91-4C87-A93D-ECEF075F16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91-4C87-A93D-ECEF075F161D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91-4C87-A93D-ECEF075F161D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91-4C87-A93D-ECEF075F161D}"/>
                </c:ext>
              </c:extLst>
            </c:dLbl>
            <c:dLbl>
              <c:idx val="2"/>
              <c:layout>
                <c:manualLayout>
                  <c:x val="-2.9695619896065468E-3"/>
                  <c:y val="4.235587572829948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91-4C87-A93D-ECEF075F161D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91-4C87-A93D-ECEF075F161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'2024'!$E$40:$E$42</c:f>
              <c:numCache>
                <c:formatCode>0.00</c:formatCode>
                <c:ptCount val="3"/>
                <c:pt idx="0">
                  <c:v>57.123929857058798</c:v>
                </c:pt>
                <c:pt idx="1">
                  <c:v>19.536283653843302</c:v>
                </c:pt>
                <c:pt idx="2">
                  <c:v>23.3397864890979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91-4C87-A93D-ECEF075F16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'2024'!$B$6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'2024'!$C$6:$N$6</c:f>
              <c:numCache>
                <c:formatCode>#,##0.00</c:formatCode>
                <c:ptCount val="12"/>
                <c:pt idx="0">
                  <c:v>14215994</c:v>
                </c:pt>
                <c:pt idx="1">
                  <c:v>16210523</c:v>
                </c:pt>
                <c:pt idx="2">
                  <c:v>15721157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43A-A8A2-20CA3F7A5AC8}"/>
            </c:ext>
          </c:extLst>
        </c:ser>
        <c:ser>
          <c:idx val="1"/>
          <c:order val="1"/>
          <c:tx>
            <c:strRef>
              <c:f>'2024'!$B$7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'2024'!$C$7:$N$7</c:f>
              <c:numCache>
                <c:formatCode>#,##0.00</c:formatCode>
                <c:ptCount val="12"/>
                <c:pt idx="0">
                  <c:v>3477069</c:v>
                </c:pt>
                <c:pt idx="1">
                  <c:v>2691993</c:v>
                </c:pt>
                <c:pt idx="2">
                  <c:v>2832556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7-443A-A8A2-20CA3F7A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5644752"/>
        <c:axId val="699254288"/>
      </c:barChart>
      <c:catAx>
        <c:axId val="6556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699254288"/>
        <c:crosses val="autoZero"/>
        <c:auto val="1"/>
        <c:lblAlgn val="ctr"/>
        <c:lblOffset val="100"/>
        <c:noMultiLvlLbl val="1"/>
      </c:catAx>
      <c:valAx>
        <c:axId val="699254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55644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2024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'2024'!$C$39:$N$39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885-8EFC-A3DF5E9DA086}"/>
            </c:ext>
          </c:extLst>
        </c:ser>
        <c:ser>
          <c:idx val="1"/>
          <c:order val="1"/>
          <c:tx>
            <c:strRef>
              <c:f>'2024'!$B$40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'2024'!$C$39:$N$39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'2024'!$C$40:$N$40</c:f>
              <c:numCache>
                <c:formatCode>0.00</c:formatCode>
                <c:ptCount val="12"/>
                <c:pt idx="0">
                  <c:v>48.197222832473948</c:v>
                </c:pt>
                <c:pt idx="1">
                  <c:v>57.872274780775214</c:v>
                </c:pt>
                <c:pt idx="2">
                  <c:v>57.123929857058798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885-8EFC-A3DF5E9DA086}"/>
            </c:ext>
          </c:extLst>
        </c:ser>
        <c:ser>
          <c:idx val="2"/>
          <c:order val="2"/>
          <c:tx>
            <c:strRef>
              <c:f>'2024'!$B$41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'2024'!$C$39:$N$39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'2024'!$C$41:$N$41</c:f>
              <c:numCache>
                <c:formatCode>0.00</c:formatCode>
                <c:ptCount val="12"/>
                <c:pt idx="0">
                  <c:v>21.958984716213354</c:v>
                </c:pt>
                <c:pt idx="1">
                  <c:v>19.579949039588168</c:v>
                </c:pt>
                <c:pt idx="2">
                  <c:v>19.536283653843302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C-4885-8EFC-A3DF5E9DA086}"/>
            </c:ext>
          </c:extLst>
        </c:ser>
        <c:ser>
          <c:idx val="3"/>
          <c:order val="3"/>
          <c:tx>
            <c:strRef>
              <c:f>'2024'!$B$42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'2024'!$C$39:$N$39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'2024'!$C$42:$N$42</c:f>
              <c:numCache>
                <c:formatCode>0.00</c:formatCode>
                <c:ptCount val="12"/>
                <c:pt idx="0">
                  <c:v>29.843792451312698</c:v>
                </c:pt>
                <c:pt idx="1">
                  <c:v>22.547776179636617</c:v>
                </c:pt>
                <c:pt idx="2">
                  <c:v>23.3397864890979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C-4885-8EFC-A3DF5E9DA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16337872"/>
        <c:axId val="816338432"/>
      </c:barChart>
      <c:catAx>
        <c:axId val="8163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338432"/>
        <c:crosses val="autoZero"/>
        <c:auto val="1"/>
        <c:lblAlgn val="ctr"/>
        <c:lblOffset val="100"/>
        <c:noMultiLvlLbl val="1"/>
      </c:catAx>
      <c:valAx>
        <c:axId val="8163384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16337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</a:t>
            </a:r>
            <a:r>
              <a:rPr lang="hr-HR" sz="1000" baseline="0"/>
              <a:t> </a:t>
            </a:r>
            <a:r>
              <a:rPr lang="hr-HR" sz="1000"/>
              <a:t>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491210723434849E-2"/>
          <c:y val="0.14263022081777185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1947959580146819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2024'!$E$80</c:f>
              <c:numCache>
                <c:formatCode>#,##0.00</c:formatCode>
                <c:ptCount val="1"/>
                <c:pt idx="0">
                  <c:v>14.215994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1-40D5-A593-CAEF7236455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2024'!$E$80</c:f>
              <c:numCache>
                <c:formatCode>#,##0.00</c:formatCode>
                <c:ptCount val="1"/>
                <c:pt idx="0">
                  <c:v>16.210522999999998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1-40D5-A593-CAEF72364558}"/>
            </c:ext>
          </c:extLst>
        </c:ser>
        <c:ser>
          <c:idx val="1"/>
          <c:order val="2"/>
          <c:tx>
            <c:v>March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2024'!$E$80</c:f>
              <c:numCache>
                <c:formatCode>#,##0.00</c:formatCode>
                <c:ptCount val="1"/>
                <c:pt idx="0">
                  <c:v>15.721157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A1-40D5-A593-CAEF72364558}"/>
            </c:ext>
          </c:extLst>
        </c:ser>
        <c:ser>
          <c:idx val="2"/>
          <c:order val="3"/>
          <c:tx>
            <c:v>April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4A1-40D5-A593-CAEF72364558}"/>
            </c:ext>
          </c:extLst>
        </c:ser>
        <c:ser>
          <c:idx val="3"/>
          <c:order val="4"/>
          <c:tx>
            <c:v>May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E4A1-40D5-A593-CAEF72364558}"/>
            </c:ext>
          </c:extLst>
        </c:ser>
        <c:ser>
          <c:idx val="4"/>
          <c:order val="5"/>
          <c:tx>
            <c:v>June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E4A1-40D5-A593-CAEF72364558}"/>
            </c:ext>
          </c:extLst>
        </c:ser>
        <c:ser>
          <c:idx val="5"/>
          <c:order val="6"/>
          <c:tx>
            <c:v>July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E4A1-40D5-A593-CAEF72364558}"/>
            </c:ext>
          </c:extLst>
        </c:ser>
        <c:ser>
          <c:idx val="6"/>
          <c:order val="7"/>
          <c:tx>
            <c:v>August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E4A1-40D5-A593-CAEF7236455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E4A1-40D5-A593-CAEF72364558}"/>
            </c:ext>
          </c:extLst>
        </c:ser>
        <c:ser>
          <c:idx val="8"/>
          <c:order val="9"/>
          <c:tx>
            <c:v>October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E4A1-40D5-A593-CAEF7236455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E4A1-40D5-A593-CAEF7236455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E4A1-40D5-A593-CAEF72364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9286336"/>
        <c:axId val="609286896"/>
      </c:barChart>
      <c:catAx>
        <c:axId val="609286336"/>
        <c:scaling>
          <c:orientation val="minMax"/>
        </c:scaling>
        <c:delete val="1"/>
        <c:axPos val="b"/>
        <c:majorTickMark val="none"/>
        <c:minorTickMark val="none"/>
        <c:tickLblPos val="none"/>
        <c:crossAx val="609286896"/>
        <c:crosses val="autoZero"/>
        <c:auto val="1"/>
        <c:lblAlgn val="ctr"/>
        <c:lblOffset val="100"/>
        <c:noMultiLvlLbl val="0"/>
      </c:catAx>
      <c:valAx>
        <c:axId val="609286896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60928633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9735442069"/>
          <c:y val="0.89689619353256245"/>
          <c:w val="0.82513591115946061"/>
          <c:h val="9.90076158312020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</a:t>
            </a:r>
            <a:r>
              <a:rPr lang="hr-HR" sz="1000" b="1" i="0" u="none" strike="noStrike" baseline="0">
                <a:effectLst/>
              </a:rPr>
              <a:t>in 2024</a:t>
            </a:r>
            <a:endParaRPr lang="hr-HR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4407641722412792E-2"/>
                  <c:y val="-1.9292637716772674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2024'!$E$81</c:f>
              <c:numCache>
                <c:formatCode>#,##0.00</c:formatCode>
                <c:ptCount val="1"/>
                <c:pt idx="0">
                  <c:v>3.4770690000000002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0-4227-A998-E15E02A4EB6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2024'!$E$81</c:f>
              <c:numCache>
                <c:formatCode>#,##0.00</c:formatCode>
                <c:ptCount val="1"/>
                <c:pt idx="0">
                  <c:v>2.6919930000000001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0-4227-A998-E15E02A4EB68}"/>
            </c:ext>
          </c:extLst>
        </c:ser>
        <c:ser>
          <c:idx val="1"/>
          <c:order val="2"/>
          <c:tx>
            <c:v>March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2024'!$E$81</c:f>
              <c:numCache>
                <c:formatCode>#,##0.00</c:formatCode>
                <c:ptCount val="1"/>
                <c:pt idx="0">
                  <c:v>2.8325559999999999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0-4227-A998-E15E02A4EB68}"/>
            </c:ext>
          </c:extLst>
        </c:ser>
        <c:ser>
          <c:idx val="2"/>
          <c:order val="3"/>
          <c:tx>
            <c:v>April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580-4227-A998-E15E02A4EB68}"/>
            </c:ext>
          </c:extLst>
        </c:ser>
        <c:ser>
          <c:idx val="3"/>
          <c:order val="4"/>
          <c:tx>
            <c:v>May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580-4227-A998-E15E02A4EB68}"/>
            </c:ext>
          </c:extLst>
        </c:ser>
        <c:ser>
          <c:idx val="4"/>
          <c:order val="5"/>
          <c:tx>
            <c:v>June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580-4227-A998-E15E02A4EB68}"/>
            </c:ext>
          </c:extLst>
        </c:ser>
        <c:ser>
          <c:idx val="5"/>
          <c:order val="6"/>
          <c:tx>
            <c:v>July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580-4227-A998-E15E02A4EB68}"/>
            </c:ext>
          </c:extLst>
        </c:ser>
        <c:ser>
          <c:idx val="6"/>
          <c:order val="7"/>
          <c:tx>
            <c:v>August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0580-4227-A998-E15E02A4EB6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0580-4227-A998-E15E02A4EB68}"/>
            </c:ext>
          </c:extLst>
        </c:ser>
        <c:ser>
          <c:idx val="8"/>
          <c:order val="9"/>
          <c:tx>
            <c:v>October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0580-4227-A998-E15E02A4EB6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0580-4227-A998-E15E02A4EB6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0580-4227-A998-E15E02A4EB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334208"/>
        <c:axId val="524212272"/>
      </c:barChart>
      <c:catAx>
        <c:axId val="851334208"/>
        <c:scaling>
          <c:orientation val="minMax"/>
        </c:scaling>
        <c:delete val="1"/>
        <c:axPos val="b"/>
        <c:majorTickMark val="none"/>
        <c:minorTickMark val="none"/>
        <c:tickLblPos val="none"/>
        <c:crossAx val="524212272"/>
        <c:crosses val="autoZero"/>
        <c:auto val="1"/>
        <c:lblAlgn val="ctr"/>
        <c:lblOffset val="100"/>
        <c:noMultiLvlLbl val="0"/>
      </c:catAx>
      <c:valAx>
        <c:axId val="52421227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5133420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2024</a:t>
            </a:r>
            <a:endParaRPr lang="hr-HR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9-44EF-8CD7-1715CDB51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9-44EF-8CD7-1715CDB51D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9-44EF-8CD7-1715CDB51D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9-44EF-8CD7-1715CDB51D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9-44EF-8CD7-1715CDB51D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9-44EF-8CD7-1715CDB51D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9-44EF-8CD7-1715CDB51D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9-44EF-8CD7-1715CDB51D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9-44EF-8CD7-1715CDB51D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9-44EF-8CD7-1715CDB51D6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9-44EF-8CD7-1715CDB51D6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099-44EF-8CD7-1715CDB51D6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099-44EF-8CD7-1715CDB51D6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9-44EF-8CD7-1715CDB51D6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099-44EF-8CD7-1715CDB51D6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099-44EF-8CD7-1715CDB51D6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099-44EF-8CD7-1715CDB51D6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099-44EF-8CD7-1715CDB51D62}"/>
              </c:ext>
            </c:extLst>
          </c:dPt>
          <c:dLbls>
            <c:dLbl>
              <c:idx val="0"/>
              <c:layout>
                <c:manualLayout>
                  <c:x val="-7.8731758151137938E-3"/>
                  <c:y val="-3.886027996095054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9-44EF-8CD7-1715CDB51D62}"/>
                </c:ext>
              </c:extLst>
            </c:dLbl>
            <c:dLbl>
              <c:idx val="1"/>
              <c:layout>
                <c:manualLayout>
                  <c:x val="-2.5328881974720353E-3"/>
                  <c:y val="-5.31890655132910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9-44EF-8CD7-1715CDB51D62}"/>
                </c:ext>
              </c:extLst>
            </c:dLbl>
            <c:dLbl>
              <c:idx val="2"/>
              <c:layout>
                <c:manualLayout>
                  <c:x val="-6.9131324900816036E-3"/>
                  <c:y val="-2.65037795207653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9-44EF-8CD7-1715CDB51D62}"/>
                </c:ext>
              </c:extLst>
            </c:dLbl>
            <c:dLbl>
              <c:idx val="3"/>
              <c:layout>
                <c:manualLayout>
                  <c:x val="-4.3254166435109983E-3"/>
                  <c:y val="2.38850373797879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9-44EF-8CD7-1715CDB51D62}"/>
                </c:ext>
              </c:extLst>
            </c:dLbl>
            <c:dLbl>
              <c:idx val="4"/>
              <c:layout>
                <c:manualLayout>
                  <c:x val="-2.0849425745646702E-2"/>
                  <c:y val="9.340872669055862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9-44EF-8CD7-1715CDB51D62}"/>
                </c:ext>
              </c:extLst>
            </c:dLbl>
            <c:dLbl>
              <c:idx val="5"/>
              <c:layout>
                <c:manualLayout>
                  <c:x val="-6.4194971595921838E-3"/>
                  <c:y val="1.508804501871770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99-44EF-8CD7-1715CDB51D62}"/>
                </c:ext>
              </c:extLst>
            </c:dLbl>
            <c:dLbl>
              <c:idx val="6"/>
              <c:layout>
                <c:manualLayout>
                  <c:x val="-3.2362299613334533E-2"/>
                  <c:y val="7.76521754413435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99-44EF-8CD7-1715CDB51D62}"/>
                </c:ext>
              </c:extLst>
            </c:dLbl>
            <c:dLbl>
              <c:idx val="7"/>
              <c:layout>
                <c:manualLayout>
                  <c:x val="-4.6590945061492771E-2"/>
                  <c:y val="6.342411895326889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99-44EF-8CD7-1715CDB51D62}"/>
                </c:ext>
              </c:extLst>
            </c:dLbl>
            <c:dLbl>
              <c:idx val="8"/>
              <c:layout>
                <c:manualLayout>
                  <c:x val="-7.9589427526044906E-2"/>
                  <c:y val="0.1091313110979393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99-44EF-8CD7-1715CDB51D62}"/>
                </c:ext>
              </c:extLst>
            </c:dLbl>
            <c:dLbl>
              <c:idx val="9"/>
              <c:layout>
                <c:manualLayout>
                  <c:x val="-0.11307997489117458"/>
                  <c:y val="2.85546748301971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99-44EF-8CD7-1715CDB51D62}"/>
                </c:ext>
              </c:extLst>
            </c:dLbl>
            <c:dLbl>
              <c:idx val="10"/>
              <c:layout>
                <c:manualLayout>
                  <c:x val="4.9837214098985916E-3"/>
                  <c:y val="1.92291407362196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99-44EF-8CD7-1715CDB51D62}"/>
                </c:ext>
              </c:extLst>
            </c:dLbl>
            <c:dLbl>
              <c:idx val="11"/>
              <c:layout>
                <c:manualLayout>
                  <c:x val="-3.0953751199587935E-2"/>
                  <c:y val="5.305261610582342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99-44EF-8CD7-1715CDB51D62}"/>
                </c:ext>
              </c:extLst>
            </c:dLbl>
            <c:dLbl>
              <c:idx val="12"/>
              <c:layout>
                <c:manualLayout>
                  <c:x val="-9.0410793363542005E-2"/>
                  <c:y val="-0.12784926015341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99-44EF-8CD7-1715CDB51D62}"/>
                </c:ext>
              </c:extLst>
            </c:dLbl>
            <c:dLbl>
              <c:idx val="13"/>
              <c:layout>
                <c:manualLayout>
                  <c:x val="-3.5992300258585096E-2"/>
                  <c:y val="-7.702936538243385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099-44EF-8CD7-1715CDB51D62}"/>
                </c:ext>
              </c:extLst>
            </c:dLbl>
            <c:dLbl>
              <c:idx val="14"/>
              <c:layout>
                <c:manualLayout>
                  <c:x val="-1.024158106529012E-2"/>
                  <c:y val="-3.156039643825504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099-44EF-8CD7-1715CDB51D62}"/>
                </c:ext>
              </c:extLst>
            </c:dLbl>
            <c:dLbl>
              <c:idx val="15"/>
              <c:layout>
                <c:manualLayout>
                  <c:x val="-3.2051050135968838E-2"/>
                  <c:y val="-6.618083860463704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099-44EF-8CD7-1715CDB51D62}"/>
                </c:ext>
              </c:extLst>
            </c:dLbl>
            <c:dLbl>
              <c:idx val="16"/>
              <c:layout>
                <c:manualLayout>
                  <c:x val="-2.638161013513337E-2"/>
                  <c:y val="-0.1020363556184721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099-44EF-8CD7-1715CDB51D62}"/>
                </c:ext>
              </c:extLst>
            </c:dLbl>
            <c:dLbl>
              <c:idx val="17"/>
              <c:layout>
                <c:manualLayout>
                  <c:x val="-3.7396093212971014E-2"/>
                  <c:y val="-5.05469959560485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66653115161559"/>
                      <c:h val="7.6986545193673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0099-44EF-8CD7-1715CDB51D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'2024'!$B$15:$B$32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PLN</c:v>
                </c:pt>
                <c:pt idx="17">
                  <c:v>other currencies</c:v>
                </c:pt>
              </c:strCache>
            </c:strRef>
          </c:cat>
          <c:val>
            <c:numRef>
              <c:f>'2024'!$P$15:$P$32</c:f>
              <c:numCache>
                <c:formatCode>#,##0.00</c:formatCode>
                <c:ptCount val="18"/>
                <c:pt idx="0">
                  <c:v>1.8894875386614212</c:v>
                </c:pt>
                <c:pt idx="1">
                  <c:v>2.5618261790196688</c:v>
                </c:pt>
                <c:pt idx="2">
                  <c:v>0.4182973010786793</c:v>
                </c:pt>
                <c:pt idx="3">
                  <c:v>0.3636238884082138</c:v>
                </c:pt>
                <c:pt idx="4">
                  <c:v>4.3682047631726624</c:v>
                </c:pt>
                <c:pt idx="5">
                  <c:v>6.1295437845330814E-2</c:v>
                </c:pt>
                <c:pt idx="6">
                  <c:v>2.4965832743600771</c:v>
                </c:pt>
                <c:pt idx="7">
                  <c:v>8.7761779425926268E-3</c:v>
                </c:pt>
                <c:pt idx="8">
                  <c:v>0.11681020311194568</c:v>
                </c:pt>
                <c:pt idx="9">
                  <c:v>20.328503945254635</c:v>
                </c:pt>
                <c:pt idx="10">
                  <c:v>4.5029898117277734</c:v>
                </c:pt>
                <c:pt idx="11">
                  <c:v>54.51654936930106</c:v>
                </c:pt>
                <c:pt idx="12">
                  <c:v>0.25244385730282809</c:v>
                </c:pt>
                <c:pt idx="13">
                  <c:v>8.7580453435376834E-3</c:v>
                </c:pt>
                <c:pt idx="14">
                  <c:v>1.0210466527838654E-2</c:v>
                </c:pt>
                <c:pt idx="15">
                  <c:v>7.7284945017970497</c:v>
                </c:pt>
                <c:pt idx="16">
                  <c:v>0.15594941817204108</c:v>
                </c:pt>
                <c:pt idx="17">
                  <c:v>0.21119582097264278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099-44EF-8CD7-1715CDB51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7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January 2024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C2-418E-ACCA-F59FC1F95B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C2-418E-ACCA-F59FC1F95B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C2-418E-ACCA-F59FC1F95BB1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C2-418E-ACCA-F59FC1F95BB1}"/>
                </c:ext>
              </c:extLst>
            </c:dLbl>
            <c:dLbl>
              <c:idx val="1"/>
              <c:layout>
                <c:manualLayout>
                  <c:x val="-6.1111111111111137E-2"/>
                  <c:y val="6.48148148148147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C2-418E-ACCA-F59FC1F95BB1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C2-418E-ACCA-F59FC1F95B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'2024'!$C$50:$C$52</c:f>
              <c:numCache>
                <c:formatCode>#,##0.00</c:formatCode>
                <c:ptCount val="3"/>
                <c:pt idx="0">
                  <c:v>80.347840280679492</c:v>
                </c:pt>
                <c:pt idx="1">
                  <c:v>19.652159719320505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C2-418E-ACCA-F59FC1F95B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January 2024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FD-4F6A-A249-135C6D8C1B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FD-4F6A-A249-135C6D8C1B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FD-4F6A-A249-135C6D8C1B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FD-4F6A-A249-135C6D8C1BF5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FD-4F6A-A249-135C6D8C1BF5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FD-4F6A-A249-135C6D8C1BF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D-4F6A-A249-135C6D8C1BF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D-4F6A-A249-135C6D8C1B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'2024'!$C$40:$C$42</c:f>
              <c:numCache>
                <c:formatCode>0.00</c:formatCode>
                <c:ptCount val="3"/>
                <c:pt idx="0">
                  <c:v>48.197222832473948</c:v>
                </c:pt>
                <c:pt idx="1">
                  <c:v>21.958984716213354</c:v>
                </c:pt>
                <c:pt idx="2">
                  <c:v>29.843792451312698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D-4F6A-A249-135C6D8C1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February 2024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5E-4957-A100-79C40B753C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5E-4957-A100-79C40B753C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5E-4957-A100-79C40B753CAF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5E-4957-A100-79C40B753CAF}"/>
                </c:ext>
              </c:extLst>
            </c:dLbl>
            <c:dLbl>
              <c:idx val="1"/>
              <c:layout>
                <c:manualLayout>
                  <c:x val="-6.1111111111111137E-2"/>
                  <c:y val="6.48148148148147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5E-4957-A100-79C40B753CAF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E-4957-A100-79C40B753CA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'2024'!$D$50:$D$52</c:f>
              <c:numCache>
                <c:formatCode>#,##0.00</c:formatCode>
                <c:ptCount val="3"/>
                <c:pt idx="0">
                  <c:v>85.758546640034581</c:v>
                </c:pt>
                <c:pt idx="1">
                  <c:v>14.241453359965414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E-4957-A100-79C40B753C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136070</xdr:colOff>
      <xdr:row>0</xdr:row>
      <xdr:rowOff>134710</xdr:rowOff>
    </xdr:from>
    <xdr:to>
      <xdr:col>10</xdr:col>
      <xdr:colOff>514350</xdr:colOff>
      <xdr:row>20</xdr:row>
      <xdr:rowOff>136210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28575</xdr:rowOff>
    </xdr:from>
    <xdr:to>
      <xdr:col>10</xdr:col>
      <xdr:colOff>504825</xdr:colOff>
      <xdr:row>43</xdr:row>
      <xdr:rowOff>6943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157369</xdr:colOff>
      <xdr:row>88</xdr:row>
      <xdr:rowOff>99390</xdr:rowOff>
    </xdr:from>
    <xdr:to>
      <xdr:col>10</xdr:col>
      <xdr:colOff>521803</xdr:colOff>
      <xdr:row>108</xdr:row>
      <xdr:rowOff>91108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1480F0C-D4EB-4F70-B5EA-2310737C3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29</xdr:row>
      <xdr:rowOff>5715</xdr:rowOff>
    </xdr:from>
    <xdr:to>
      <xdr:col>12</xdr:col>
      <xdr:colOff>342900</xdr:colOff>
      <xdr:row>44</xdr:row>
      <xdr:rowOff>70485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F58457A2-9186-4EBA-8BC6-E36081DF2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22F9640-FA25-4B4A-B0DD-C406F4D61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29</xdr:row>
      <xdr:rowOff>5715</xdr:rowOff>
    </xdr:from>
    <xdr:to>
      <xdr:col>12</xdr:col>
      <xdr:colOff>342900</xdr:colOff>
      <xdr:row>44</xdr:row>
      <xdr:rowOff>70485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88F095C-4A68-4E6A-B7D6-DC09F9CFA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N90:Q107"/>
  <sheetViews>
    <sheetView showGridLines="0" tabSelected="1" topLeftCell="A61" zoomScale="85" zoomScaleNormal="85" workbookViewId="0">
      <selection activeCell="M106" sqref="M106"/>
    </sheetView>
  </sheetViews>
  <sheetFormatPr defaultColWidth="9.33203125" defaultRowHeight="12.95" customHeight="1" x14ac:dyDescent="0.2"/>
  <cols>
    <col min="1" max="1" width="2.83203125" style="1" customWidth="1"/>
    <col min="2" max="16384" width="9.33203125" style="1"/>
  </cols>
  <sheetData>
    <row r="90" spans="14:17" ht="12.95" customHeight="1" x14ac:dyDescent="0.2">
      <c r="N90" s="27"/>
      <c r="O90" s="58"/>
      <c r="P90" s="27"/>
      <c r="Q90" s="58"/>
    </row>
    <row r="91" spans="14:17" ht="12.95" customHeight="1" x14ac:dyDescent="0.2">
      <c r="N91" s="27"/>
      <c r="O91" s="58"/>
      <c r="P91" s="27"/>
      <c r="Q91" s="58"/>
    </row>
    <row r="92" spans="14:17" ht="12.95" customHeight="1" x14ac:dyDescent="0.2">
      <c r="N92" s="27"/>
      <c r="O92" s="58"/>
      <c r="P92" s="27"/>
      <c r="Q92" s="58"/>
    </row>
    <row r="93" spans="14:17" ht="12.95" customHeight="1" x14ac:dyDescent="0.2">
      <c r="N93" s="27"/>
      <c r="O93" s="58"/>
      <c r="P93" s="27"/>
      <c r="Q93" s="58"/>
    </row>
    <row r="94" spans="14:17" ht="12.95" customHeight="1" x14ac:dyDescent="0.2">
      <c r="N94" s="27"/>
      <c r="O94" s="58"/>
      <c r="P94" s="27"/>
      <c r="Q94" s="58"/>
    </row>
    <row r="95" spans="14:17" ht="12.95" customHeight="1" x14ac:dyDescent="0.2">
      <c r="N95" s="27"/>
      <c r="O95" s="58"/>
      <c r="P95" s="27"/>
      <c r="Q95" s="58"/>
    </row>
    <row r="96" spans="14:17" ht="12.95" customHeight="1" x14ac:dyDescent="0.2">
      <c r="N96" s="27"/>
      <c r="O96" s="58"/>
      <c r="P96" s="27"/>
      <c r="Q96" s="58"/>
    </row>
    <row r="97" spans="14:17" ht="12.95" customHeight="1" x14ac:dyDescent="0.2">
      <c r="N97" s="20"/>
      <c r="O97" s="58"/>
      <c r="P97" s="20"/>
      <c r="Q97" s="58"/>
    </row>
    <row r="98" spans="14:17" ht="12.95" customHeight="1" x14ac:dyDescent="0.2">
      <c r="N98" s="27"/>
      <c r="O98" s="58"/>
      <c r="P98" s="27"/>
      <c r="Q98" s="58"/>
    </row>
    <row r="99" spans="14:17" ht="12.95" customHeight="1" x14ac:dyDescent="0.2">
      <c r="N99" s="27"/>
      <c r="O99" s="58"/>
      <c r="P99" s="27"/>
      <c r="Q99" s="58"/>
    </row>
    <row r="100" spans="14:17" ht="12.95" customHeight="1" x14ac:dyDescent="0.2">
      <c r="N100" s="27"/>
      <c r="O100" s="58"/>
      <c r="P100" s="27"/>
      <c r="Q100" s="58"/>
    </row>
    <row r="101" spans="14:17" ht="12.95" customHeight="1" x14ac:dyDescent="0.2">
      <c r="N101" s="27"/>
      <c r="O101" s="58"/>
      <c r="P101" s="27"/>
      <c r="Q101" s="58"/>
    </row>
    <row r="102" spans="14:17" ht="12.95" customHeight="1" x14ac:dyDescent="0.2">
      <c r="N102" s="27"/>
      <c r="O102" s="58"/>
      <c r="P102" s="27"/>
      <c r="Q102" s="58"/>
    </row>
    <row r="103" spans="14:17" ht="12.95" customHeight="1" x14ac:dyDescent="0.2">
      <c r="N103" s="20"/>
      <c r="O103" s="58"/>
      <c r="P103" s="20"/>
      <c r="Q103" s="58"/>
    </row>
    <row r="104" spans="14:17" ht="12.95" customHeight="1" x14ac:dyDescent="0.2">
      <c r="N104" s="20"/>
      <c r="O104" s="58"/>
      <c r="P104" s="20"/>
      <c r="Q104" s="58"/>
    </row>
    <row r="105" spans="14:17" ht="12.95" customHeight="1" x14ac:dyDescent="0.2">
      <c r="N105" s="27"/>
      <c r="O105" s="58"/>
      <c r="P105" s="27"/>
      <c r="Q105" s="58"/>
    </row>
    <row r="106" spans="14:17" ht="12.95" customHeight="1" x14ac:dyDescent="0.2">
      <c r="N106" s="27"/>
      <c r="O106" s="58"/>
      <c r="P106" s="27"/>
      <c r="Q106" s="58"/>
    </row>
    <row r="107" spans="14:17" ht="12.95" customHeight="1" x14ac:dyDescent="0.2">
      <c r="N107" s="27"/>
      <c r="O107" s="58"/>
      <c r="P107" s="27"/>
      <c r="Q107" s="58"/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81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0" customWidth="1"/>
    <col min="2" max="2" width="10.33203125" style="30" customWidth="1"/>
    <col min="3" max="3" width="11.33203125" style="30" customWidth="1"/>
    <col min="4" max="4" width="13.83203125" style="30" customWidth="1"/>
    <col min="5" max="5" width="14.1640625" style="30" customWidth="1"/>
    <col min="6" max="6" width="10.33203125" style="30" customWidth="1"/>
    <col min="7" max="7" width="11.5" style="30" customWidth="1"/>
    <col min="8" max="9" width="17.83203125" style="30" customWidth="1"/>
    <col min="10" max="16384" width="9.33203125" style="30"/>
  </cols>
  <sheetData>
    <row r="2" spans="2:5" ht="12.95" customHeight="1" x14ac:dyDescent="0.2">
      <c r="B2" s="26" t="s">
        <v>75</v>
      </c>
      <c r="C2" s="39"/>
      <c r="D2" s="39"/>
      <c r="E2" s="39"/>
    </row>
    <row r="3" spans="2:5" ht="12.95" customHeight="1" x14ac:dyDescent="0.2">
      <c r="B3" s="32"/>
      <c r="C3" s="39"/>
      <c r="D3" s="39"/>
      <c r="E3" s="39"/>
    </row>
    <row r="4" spans="2:5" ht="22.5" customHeight="1" x14ac:dyDescent="0.2">
      <c r="B4" s="61" t="s">
        <v>50</v>
      </c>
      <c r="C4" s="61"/>
      <c r="D4" s="61" t="s">
        <v>59</v>
      </c>
      <c r="E4" s="61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67</v>
      </c>
    </row>
    <row r="6" spans="2:5" ht="12.95" customHeight="1" x14ac:dyDescent="0.2">
      <c r="B6" s="27" t="s">
        <v>0</v>
      </c>
      <c r="C6" s="27" t="s">
        <v>14</v>
      </c>
      <c r="D6" s="36">
        <v>626610</v>
      </c>
      <c r="E6" s="36">
        <v>367014</v>
      </c>
    </row>
    <row r="7" spans="2:5" ht="12.95" customHeight="1" x14ac:dyDescent="0.2">
      <c r="B7" s="27" t="s">
        <v>1</v>
      </c>
      <c r="C7" s="27" t="s">
        <v>15</v>
      </c>
      <c r="D7" s="36">
        <v>653950</v>
      </c>
      <c r="E7" s="36">
        <v>432096</v>
      </c>
    </row>
    <row r="8" spans="2:5" ht="12.95" customHeight="1" x14ac:dyDescent="0.2">
      <c r="B8" s="27" t="s">
        <v>2</v>
      </c>
      <c r="C8" s="27" t="s">
        <v>16</v>
      </c>
      <c r="D8" s="36">
        <v>2161550</v>
      </c>
      <c r="E8" s="36">
        <v>85364</v>
      </c>
    </row>
    <row r="9" spans="2:5" ht="12.95" customHeight="1" x14ac:dyDescent="0.2">
      <c r="B9" s="27" t="s">
        <v>3</v>
      </c>
      <c r="C9" s="27" t="s">
        <v>17</v>
      </c>
      <c r="D9" s="36">
        <v>549350</v>
      </c>
      <c r="E9" s="36">
        <v>69576</v>
      </c>
    </row>
    <row r="10" spans="2:5" ht="12.95" customHeight="1" x14ac:dyDescent="0.2">
      <c r="B10" s="27" t="s">
        <v>4</v>
      </c>
      <c r="C10" s="27" t="s">
        <v>18</v>
      </c>
      <c r="D10" s="36">
        <v>146430404</v>
      </c>
      <c r="E10" s="36">
        <v>363520</v>
      </c>
    </row>
    <row r="11" spans="2:5" ht="12.95" customHeight="1" x14ac:dyDescent="0.2">
      <c r="B11" s="27" t="s">
        <v>5</v>
      </c>
      <c r="C11" s="27" t="s">
        <v>19</v>
      </c>
      <c r="D11" s="36">
        <v>1800000</v>
      </c>
      <c r="E11" s="36">
        <v>10809</v>
      </c>
    </row>
    <row r="12" spans="2:5" ht="12.95" customHeight="1" x14ac:dyDescent="0.2">
      <c r="B12" s="27" t="s">
        <v>6</v>
      </c>
      <c r="C12" s="27" t="s">
        <v>20</v>
      </c>
      <c r="D12" s="36">
        <v>1282950</v>
      </c>
      <c r="E12" s="36">
        <v>107416</v>
      </c>
    </row>
    <row r="13" spans="2:5" ht="12.95" customHeight="1" x14ac:dyDescent="0.2">
      <c r="B13" s="27" t="s">
        <v>28</v>
      </c>
      <c r="C13" s="27" t="s">
        <v>29</v>
      </c>
      <c r="D13" s="36">
        <v>200280</v>
      </c>
      <c r="E13" s="36">
        <v>1366</v>
      </c>
    </row>
    <row r="14" spans="2:5" ht="12.95" customHeight="1" x14ac:dyDescent="0.2">
      <c r="B14" s="27" t="s">
        <v>7</v>
      </c>
      <c r="C14" s="27" t="s">
        <v>21</v>
      </c>
      <c r="D14" s="36">
        <v>328340</v>
      </c>
      <c r="E14" s="36">
        <v>24160</v>
      </c>
    </row>
    <row r="15" spans="2:5" ht="12.95" customHeight="1" x14ac:dyDescent="0.2">
      <c r="B15" s="27" t="s">
        <v>8</v>
      </c>
      <c r="C15" s="27" t="s">
        <v>22</v>
      </c>
      <c r="D15" s="36">
        <v>3449560</v>
      </c>
      <c r="E15" s="36">
        <v>3591734</v>
      </c>
    </row>
    <row r="16" spans="2:5" ht="12.95" customHeight="1" x14ac:dyDescent="0.2">
      <c r="B16" s="27" t="s">
        <v>9</v>
      </c>
      <c r="C16" s="27" t="s">
        <v>23</v>
      </c>
      <c r="D16" s="36">
        <v>575590</v>
      </c>
      <c r="E16" s="36">
        <v>652557</v>
      </c>
    </row>
    <row r="17" spans="2:17" ht="12.95" customHeight="1" x14ac:dyDescent="0.2">
      <c r="B17" s="27" t="s">
        <v>10</v>
      </c>
      <c r="C17" s="27" t="s">
        <v>24</v>
      </c>
      <c r="D17" s="36">
        <v>8653730</v>
      </c>
      <c r="E17" s="36">
        <v>7750557</v>
      </c>
    </row>
    <row r="18" spans="2:17" ht="12.95" customHeight="1" x14ac:dyDescent="0.2">
      <c r="B18" s="27" t="s">
        <v>11</v>
      </c>
      <c r="C18" s="27" t="s">
        <v>25</v>
      </c>
      <c r="D18" s="36">
        <v>2497060</v>
      </c>
      <c r="E18" s="36">
        <v>18311</v>
      </c>
    </row>
    <row r="19" spans="2:17" ht="12.95" customHeight="1" x14ac:dyDescent="0.2">
      <c r="B19" s="27" t="s">
        <v>30</v>
      </c>
      <c r="C19" s="27" t="s">
        <v>31</v>
      </c>
      <c r="D19" s="36">
        <v>5357</v>
      </c>
      <c r="E19" s="36">
        <v>880</v>
      </c>
    </row>
    <row r="20" spans="2:17" ht="12.95" customHeight="1" x14ac:dyDescent="0.2">
      <c r="B20" s="27" t="s">
        <v>32</v>
      </c>
      <c r="C20" s="27" t="s">
        <v>33</v>
      </c>
      <c r="D20" s="36">
        <v>1410</v>
      </c>
      <c r="E20" s="36">
        <v>600</v>
      </c>
    </row>
    <row r="21" spans="2:17" ht="12.95" customHeight="1" x14ac:dyDescent="0.2">
      <c r="B21" s="27" t="s">
        <v>12</v>
      </c>
      <c r="C21" s="27" t="s">
        <v>26</v>
      </c>
      <c r="D21" s="36">
        <v>1415375</v>
      </c>
      <c r="E21" s="36">
        <v>705670</v>
      </c>
      <c r="H21" s="14"/>
    </row>
    <row r="22" spans="2:17" ht="12.95" customHeight="1" x14ac:dyDescent="0.2">
      <c r="B22" s="27" t="s">
        <v>13</v>
      </c>
      <c r="C22" s="27" t="s">
        <v>27</v>
      </c>
      <c r="D22" s="36">
        <v>49830</v>
      </c>
      <c r="E22" s="36">
        <v>10345</v>
      </c>
      <c r="H22" s="14"/>
    </row>
    <row r="23" spans="2:17" ht="12.95" customHeight="1" x14ac:dyDescent="0.2">
      <c r="B23" s="59" t="s">
        <v>73</v>
      </c>
      <c r="C23" s="27" t="s">
        <v>74</v>
      </c>
      <c r="D23" s="36"/>
      <c r="E23" s="36">
        <v>24019</v>
      </c>
      <c r="H23" s="14"/>
      <c r="I23" s="14"/>
    </row>
    <row r="24" spans="2:17" s="25" customFormat="1" ht="12.95" customHeight="1" x14ac:dyDescent="0.2">
      <c r="B24" s="15" t="s">
        <v>54</v>
      </c>
      <c r="C24" s="10"/>
      <c r="D24" s="10"/>
      <c r="E24" s="16">
        <f>SUM(E6:E23)</f>
        <v>14215994</v>
      </c>
      <c r="H24" s="21"/>
      <c r="I24" s="21"/>
    </row>
    <row r="25" spans="2:17" ht="12.95" customHeight="1" x14ac:dyDescent="0.2">
      <c r="B25" s="17" t="s">
        <v>68</v>
      </c>
      <c r="C25" s="6"/>
      <c r="D25" s="18"/>
      <c r="E25" s="9">
        <f>+E24/1000000</f>
        <v>14.215994</v>
      </c>
      <c r="I25" s="14"/>
    </row>
    <row r="26" spans="2:17" ht="12.95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5" customHeight="1" x14ac:dyDescent="0.2">
      <c r="B28" s="37" t="s">
        <v>76</v>
      </c>
      <c r="C28" s="39"/>
      <c r="D28" s="39"/>
      <c r="E28" s="39"/>
    </row>
    <row r="29" spans="2:17" ht="12.95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1" t="s">
        <v>50</v>
      </c>
      <c r="C30" s="61"/>
      <c r="D30" s="61" t="s">
        <v>63</v>
      </c>
      <c r="E30" s="61"/>
      <c r="Q30" s="22"/>
    </row>
    <row r="31" spans="2:17" ht="22.5" x14ac:dyDescent="0.2">
      <c r="B31" s="33" t="s">
        <v>60</v>
      </c>
      <c r="C31" s="33" t="s">
        <v>61</v>
      </c>
      <c r="D31" s="33" t="s">
        <v>62</v>
      </c>
      <c r="E31" s="33" t="s">
        <v>67</v>
      </c>
      <c r="Q31" s="22"/>
    </row>
    <row r="32" spans="2:17" ht="12.95" customHeight="1" x14ac:dyDescent="0.2">
      <c r="B32" s="27" t="s">
        <v>0</v>
      </c>
      <c r="C32" s="27" t="s">
        <v>14</v>
      </c>
      <c r="D32" s="36">
        <v>55755</v>
      </c>
      <c r="E32" s="36">
        <v>34261</v>
      </c>
      <c r="Q32" s="22"/>
    </row>
    <row r="33" spans="2:17" ht="12.95" customHeight="1" x14ac:dyDescent="0.2">
      <c r="B33" s="27">
        <v>124</v>
      </c>
      <c r="C33" s="27" t="s">
        <v>15</v>
      </c>
      <c r="D33" s="36">
        <v>69210</v>
      </c>
      <c r="E33" s="36">
        <v>47219</v>
      </c>
      <c r="Q33" s="22"/>
    </row>
    <row r="34" spans="2:17" ht="12.95" customHeight="1" x14ac:dyDescent="0.2">
      <c r="B34" s="27" t="s">
        <v>2</v>
      </c>
      <c r="C34" s="27" t="s">
        <v>16</v>
      </c>
      <c r="D34" s="36">
        <v>206250</v>
      </c>
      <c r="E34" s="36">
        <v>8765</v>
      </c>
    </row>
    <row r="35" spans="2:17" ht="12.95" customHeight="1" x14ac:dyDescent="0.2">
      <c r="B35" s="27" t="s">
        <v>3</v>
      </c>
      <c r="C35" s="27" t="s">
        <v>17</v>
      </c>
      <c r="D35" s="36">
        <v>536800</v>
      </c>
      <c r="E35" s="36">
        <v>69356</v>
      </c>
    </row>
    <row r="36" spans="2:17" ht="12.95" customHeight="1" x14ac:dyDescent="0.2">
      <c r="B36" s="27" t="s">
        <v>4</v>
      </c>
      <c r="C36" s="27" t="s">
        <v>18</v>
      </c>
      <c r="D36" s="36">
        <v>112095961</v>
      </c>
      <c r="E36" s="36">
        <v>286154</v>
      </c>
    </row>
    <row r="37" spans="2:17" ht="12.95" customHeight="1" x14ac:dyDescent="0.2">
      <c r="B37" s="27" t="s">
        <v>5</v>
      </c>
      <c r="C37" s="27" t="s">
        <v>19</v>
      </c>
      <c r="D37" s="36">
        <v>198000</v>
      </c>
      <c r="E37" s="36">
        <v>1286</v>
      </c>
    </row>
    <row r="38" spans="2:17" ht="12.95" customHeight="1" x14ac:dyDescent="0.2">
      <c r="B38" s="27" t="s">
        <v>6</v>
      </c>
      <c r="C38" s="27" t="s">
        <v>20</v>
      </c>
      <c r="D38" s="36">
        <v>12938700</v>
      </c>
      <c r="E38" s="36">
        <v>1137786</v>
      </c>
    </row>
    <row r="39" spans="2:17" ht="12.95" customHeight="1" x14ac:dyDescent="0.2">
      <c r="B39" s="27" t="s">
        <v>28</v>
      </c>
      <c r="C39" s="27" t="s">
        <v>29</v>
      </c>
      <c r="D39" s="36">
        <v>310</v>
      </c>
      <c r="E39" s="36">
        <v>4</v>
      </c>
    </row>
    <row r="40" spans="2:17" ht="12.95" customHeight="1" x14ac:dyDescent="0.2">
      <c r="B40" s="27" t="s">
        <v>7</v>
      </c>
      <c r="C40" s="27" t="s">
        <v>21</v>
      </c>
      <c r="D40" s="36">
        <v>145310</v>
      </c>
      <c r="E40" s="36">
        <v>12628</v>
      </c>
    </row>
    <row r="41" spans="2:17" ht="12.95" customHeight="1" x14ac:dyDescent="0.2">
      <c r="B41" s="27" t="s">
        <v>8</v>
      </c>
      <c r="C41" s="27" t="s">
        <v>22</v>
      </c>
      <c r="D41" s="36">
        <v>272072</v>
      </c>
      <c r="E41" s="36">
        <v>293483</v>
      </c>
    </row>
    <row r="42" spans="2:17" ht="12.95" customHeight="1" x14ac:dyDescent="0.2">
      <c r="B42" s="27" t="s">
        <v>9</v>
      </c>
      <c r="C42" s="27" t="s">
        <v>23</v>
      </c>
      <c r="D42" s="36">
        <v>142000</v>
      </c>
      <c r="E42" s="36">
        <v>167675</v>
      </c>
    </row>
    <row r="43" spans="2:17" ht="12.95" customHeight="1" x14ac:dyDescent="0.2">
      <c r="B43" s="27" t="s">
        <v>10</v>
      </c>
      <c r="C43" s="27" t="s">
        <v>24</v>
      </c>
      <c r="D43" s="36">
        <v>834051</v>
      </c>
      <c r="E43" s="36">
        <v>777008</v>
      </c>
    </row>
    <row r="44" spans="2:17" ht="12.95" customHeight="1" x14ac:dyDescent="0.2">
      <c r="B44" s="27" t="s">
        <v>11</v>
      </c>
      <c r="C44" s="27" t="s">
        <v>25</v>
      </c>
      <c r="D44" s="36">
        <v>1768580</v>
      </c>
      <c r="E44" s="36">
        <v>16193</v>
      </c>
    </row>
    <row r="45" spans="2:17" ht="12.95" customHeight="1" x14ac:dyDescent="0.2">
      <c r="B45" s="27" t="s">
        <v>30</v>
      </c>
      <c r="C45" s="27" t="s">
        <v>31</v>
      </c>
      <c r="D45" s="36">
        <v>1000</v>
      </c>
      <c r="E45" s="36">
        <v>206</v>
      </c>
    </row>
    <row r="46" spans="2:17" ht="12.95" customHeight="1" x14ac:dyDescent="0.2">
      <c r="B46" s="20" t="s">
        <v>32</v>
      </c>
      <c r="C46" s="20" t="s">
        <v>33</v>
      </c>
      <c r="D46" s="36">
        <v>560</v>
      </c>
      <c r="E46" s="36">
        <v>296</v>
      </c>
    </row>
    <row r="47" spans="2:17" ht="12.95" customHeight="1" x14ac:dyDescent="0.2">
      <c r="B47" s="27" t="s">
        <v>12</v>
      </c>
      <c r="C47" s="27" t="s">
        <v>26</v>
      </c>
      <c r="D47" s="36">
        <v>1161324</v>
      </c>
      <c r="E47" s="36">
        <v>606227</v>
      </c>
    </row>
    <row r="48" spans="2:17" ht="12.95" customHeight="1" x14ac:dyDescent="0.2">
      <c r="B48" s="27" t="s">
        <v>13</v>
      </c>
      <c r="C48" s="27" t="s">
        <v>27</v>
      </c>
      <c r="D48" s="36">
        <v>23740</v>
      </c>
      <c r="E48" s="36">
        <v>5638</v>
      </c>
    </row>
    <row r="49" spans="2:5" ht="12.95" customHeight="1" x14ac:dyDescent="0.2">
      <c r="B49" s="59" t="s">
        <v>73</v>
      </c>
      <c r="C49" s="27" t="s">
        <v>74</v>
      </c>
      <c r="D49" s="36"/>
      <c r="E49" s="36">
        <v>12884</v>
      </c>
    </row>
    <row r="50" spans="2:5" s="25" customFormat="1" ht="12.95" customHeight="1" x14ac:dyDescent="0.2">
      <c r="B50" s="10" t="s">
        <v>54</v>
      </c>
      <c r="C50" s="10"/>
      <c r="D50" s="16"/>
      <c r="E50" s="16">
        <f>SUM(E32:E49)</f>
        <v>3477069</v>
      </c>
    </row>
    <row r="51" spans="2:5" ht="12.95" customHeight="1" x14ac:dyDescent="0.2">
      <c r="B51" s="17" t="s">
        <v>68</v>
      </c>
      <c r="C51" s="6"/>
      <c r="D51" s="18"/>
      <c r="E51" s="9">
        <f>+E50/1000000</f>
        <v>3.4770690000000002</v>
      </c>
    </row>
    <row r="52" spans="2:5" ht="12.95" customHeight="1" x14ac:dyDescent="0.2">
      <c r="B52" s="31"/>
      <c r="D52" s="28"/>
      <c r="E52" s="28"/>
    </row>
    <row r="53" spans="2:5" ht="12.95" customHeight="1" x14ac:dyDescent="0.2">
      <c r="B53" s="31"/>
      <c r="D53" s="28"/>
      <c r="E53" s="28"/>
    </row>
    <row r="54" spans="2:5" ht="12.95" customHeight="1" x14ac:dyDescent="0.2">
      <c r="B54" s="34" t="s">
        <v>77</v>
      </c>
      <c r="C54" s="39"/>
      <c r="D54" s="39"/>
      <c r="E54" s="39"/>
    </row>
    <row r="55" spans="2:5" ht="12.95" customHeight="1" x14ac:dyDescent="0.2">
      <c r="B55" s="32"/>
      <c r="C55" s="39"/>
      <c r="D55" s="39"/>
      <c r="E55" s="39"/>
    </row>
    <row r="56" spans="2:5" ht="22.5" customHeight="1" x14ac:dyDescent="0.2">
      <c r="B56" s="61" t="s">
        <v>50</v>
      </c>
      <c r="C56" s="61"/>
      <c r="D56" s="61" t="s">
        <v>64</v>
      </c>
      <c r="E56" s="61"/>
    </row>
    <row r="57" spans="2:5" ht="22.5" x14ac:dyDescent="0.2">
      <c r="B57" s="33" t="s">
        <v>60</v>
      </c>
      <c r="C57" s="33" t="s">
        <v>61</v>
      </c>
      <c r="D57" s="33" t="s">
        <v>65</v>
      </c>
      <c r="E57" s="33" t="s">
        <v>67</v>
      </c>
    </row>
    <row r="58" spans="2:5" ht="12.95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5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5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5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5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5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5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5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5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5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5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5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5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5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5" customHeight="1" x14ac:dyDescent="0.2">
      <c r="B72" s="59" t="s">
        <v>73</v>
      </c>
      <c r="C72" s="27" t="s">
        <v>74</v>
      </c>
      <c r="D72" s="36"/>
      <c r="E72" s="36">
        <v>0</v>
      </c>
    </row>
    <row r="73" spans="2:5" s="25" customFormat="1" ht="12.95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5" customHeight="1" x14ac:dyDescent="0.2">
      <c r="B74" s="17" t="s">
        <v>68</v>
      </c>
      <c r="C74" s="6"/>
      <c r="D74" s="18"/>
      <c r="E74" s="9">
        <f>+E73/1000000</f>
        <v>0</v>
      </c>
    </row>
    <row r="75" spans="2:5" ht="12.95" customHeight="1" x14ac:dyDescent="0.2">
      <c r="B75" s="31"/>
      <c r="D75" s="36"/>
      <c r="E75" s="36"/>
    </row>
    <row r="76" spans="2:5" ht="12.95" customHeight="1" x14ac:dyDescent="0.2">
      <c r="B76" s="31"/>
      <c r="D76" s="36"/>
      <c r="E76" s="36"/>
    </row>
    <row r="77" spans="2:5" ht="12.95" customHeight="1" x14ac:dyDescent="0.2">
      <c r="B77" s="37" t="s">
        <v>78</v>
      </c>
      <c r="C77" s="39"/>
      <c r="D77" s="36"/>
      <c r="E77" s="36"/>
    </row>
    <row r="78" spans="2:5" ht="12.95" customHeight="1" x14ac:dyDescent="0.2">
      <c r="B78" s="38" t="s">
        <v>69</v>
      </c>
      <c r="C78" s="39"/>
      <c r="D78" s="36"/>
      <c r="E78" s="36"/>
    </row>
    <row r="79" spans="2:5" ht="12.95" customHeight="1" x14ac:dyDescent="0.2">
      <c r="B79" s="60"/>
      <c r="C79" s="60"/>
      <c r="D79" s="60"/>
      <c r="E79" s="60"/>
    </row>
    <row r="80" spans="2:5" ht="12.95" customHeight="1" x14ac:dyDescent="0.2">
      <c r="B80" s="52" t="s">
        <v>46</v>
      </c>
      <c r="C80" s="53"/>
      <c r="D80" s="53"/>
      <c r="E80" s="14">
        <f>+E25+E74</f>
        <v>14.215994</v>
      </c>
    </row>
    <row r="81" spans="2:5" ht="12.95" customHeight="1" x14ac:dyDescent="0.2">
      <c r="B81" s="24" t="s">
        <v>57</v>
      </c>
      <c r="C81" s="11"/>
      <c r="D81" s="11"/>
      <c r="E81" s="19">
        <f>+E51</f>
        <v>3.4770690000000002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1 B32:B47 B58:B70 B22:C22 B48:C48 B71:C7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F4AE-A0AF-40B2-83E5-4835465095CE}">
  <dimension ref="B2:Q81"/>
  <sheetViews>
    <sheetView showGridLines="0" topLeftCell="A35" workbookViewId="0"/>
  </sheetViews>
  <sheetFormatPr defaultColWidth="9.33203125" defaultRowHeight="12.95" customHeight="1" x14ac:dyDescent="0.2"/>
  <cols>
    <col min="1" max="1" width="2.83203125" style="30" customWidth="1"/>
    <col min="2" max="2" width="10.33203125" style="30" customWidth="1"/>
    <col min="3" max="3" width="11.33203125" style="30" customWidth="1"/>
    <col min="4" max="4" width="13.83203125" style="30" customWidth="1"/>
    <col min="5" max="5" width="14.1640625" style="30" customWidth="1"/>
    <col min="6" max="6" width="10.33203125" style="30" customWidth="1"/>
    <col min="7" max="7" width="11.5" style="30" customWidth="1"/>
    <col min="8" max="9" width="17.83203125" style="30" customWidth="1"/>
    <col min="10" max="16384" width="9.33203125" style="30"/>
  </cols>
  <sheetData>
    <row r="2" spans="2:5" ht="12.95" customHeight="1" x14ac:dyDescent="0.2">
      <c r="B2" s="26" t="s">
        <v>80</v>
      </c>
      <c r="C2" s="39"/>
      <c r="D2" s="39"/>
      <c r="E2" s="39"/>
    </row>
    <row r="3" spans="2:5" ht="12.95" customHeight="1" x14ac:dyDescent="0.2">
      <c r="B3" s="32"/>
      <c r="C3" s="39"/>
      <c r="D3" s="39"/>
      <c r="E3" s="39"/>
    </row>
    <row r="4" spans="2:5" ht="22.5" customHeight="1" x14ac:dyDescent="0.2">
      <c r="B4" s="61" t="s">
        <v>50</v>
      </c>
      <c r="C4" s="61"/>
      <c r="D4" s="61" t="s">
        <v>59</v>
      </c>
      <c r="E4" s="61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67</v>
      </c>
    </row>
    <row r="6" spans="2:5" ht="12.95" customHeight="1" x14ac:dyDescent="0.2">
      <c r="B6" s="27" t="s">
        <v>0</v>
      </c>
      <c r="C6" s="27" t="s">
        <v>14</v>
      </c>
      <c r="D6" s="36">
        <v>511350</v>
      </c>
      <c r="E6" s="36">
        <v>297360</v>
      </c>
    </row>
    <row r="7" spans="2:5" ht="12.95" customHeight="1" x14ac:dyDescent="0.2">
      <c r="B7" s="27" t="s">
        <v>1</v>
      </c>
      <c r="C7" s="27" t="s">
        <v>15</v>
      </c>
      <c r="D7" s="36">
        <v>548078</v>
      </c>
      <c r="E7" s="36">
        <v>364280</v>
      </c>
    </row>
    <row r="8" spans="2:5" ht="12.95" customHeight="1" x14ac:dyDescent="0.2">
      <c r="B8" s="27" t="s">
        <v>2</v>
      </c>
      <c r="C8" s="27" t="s">
        <v>16</v>
      </c>
      <c r="D8" s="36">
        <v>487000</v>
      </c>
      <c r="E8" s="36">
        <v>18841</v>
      </c>
    </row>
    <row r="9" spans="2:5" ht="12.95" customHeight="1" x14ac:dyDescent="0.2">
      <c r="B9" s="27" t="s">
        <v>3</v>
      </c>
      <c r="C9" s="27" t="s">
        <v>17</v>
      </c>
      <c r="D9" s="36">
        <v>183950</v>
      </c>
      <c r="E9" s="36">
        <v>22864</v>
      </c>
    </row>
    <row r="10" spans="2:5" ht="12.95" customHeight="1" x14ac:dyDescent="0.2">
      <c r="B10" s="27" t="s">
        <v>4</v>
      </c>
      <c r="C10" s="27" t="s">
        <v>18</v>
      </c>
      <c r="D10" s="36">
        <v>182861281</v>
      </c>
      <c r="E10" s="36">
        <v>449136</v>
      </c>
    </row>
    <row r="11" spans="2:5" ht="12.95" customHeight="1" x14ac:dyDescent="0.2">
      <c r="B11" s="27" t="s">
        <v>5</v>
      </c>
      <c r="C11" s="27" t="s">
        <v>19</v>
      </c>
      <c r="D11" s="36">
        <v>754000</v>
      </c>
      <c r="E11" s="36">
        <v>4287</v>
      </c>
    </row>
    <row r="12" spans="2:5" ht="12.95" customHeight="1" x14ac:dyDescent="0.2">
      <c r="B12" s="27" t="s">
        <v>6</v>
      </c>
      <c r="C12" s="27" t="s">
        <v>20</v>
      </c>
      <c r="D12" s="36">
        <v>858750</v>
      </c>
      <c r="E12" s="36">
        <v>70021</v>
      </c>
    </row>
    <row r="13" spans="2:5" ht="12.95" customHeight="1" x14ac:dyDescent="0.2">
      <c r="B13" s="27" t="s">
        <v>28</v>
      </c>
      <c r="C13" s="27" t="s">
        <v>29</v>
      </c>
      <c r="D13" s="36">
        <v>245200</v>
      </c>
      <c r="E13" s="36">
        <v>1767</v>
      </c>
    </row>
    <row r="14" spans="2:5" ht="12.95" customHeight="1" x14ac:dyDescent="0.2">
      <c r="B14" s="27" t="s">
        <v>7</v>
      </c>
      <c r="C14" s="27" t="s">
        <v>21</v>
      </c>
      <c r="D14" s="36">
        <v>110850</v>
      </c>
      <c r="E14" s="36">
        <v>8260</v>
      </c>
    </row>
    <row r="15" spans="2:5" ht="12.95" customHeight="1" x14ac:dyDescent="0.2">
      <c r="B15" s="27" t="s">
        <v>8</v>
      </c>
      <c r="C15" s="27" t="s">
        <v>22</v>
      </c>
      <c r="D15" s="36">
        <v>2964893</v>
      </c>
      <c r="E15" s="36">
        <v>3380169</v>
      </c>
    </row>
    <row r="16" spans="2:5" ht="12.95" customHeight="1" x14ac:dyDescent="0.2">
      <c r="B16" s="27" t="s">
        <v>9</v>
      </c>
      <c r="C16" s="27" t="s">
        <v>23</v>
      </c>
      <c r="D16" s="36">
        <v>612781</v>
      </c>
      <c r="E16" s="36">
        <v>699287</v>
      </c>
    </row>
    <row r="17" spans="2:17" ht="12.95" customHeight="1" x14ac:dyDescent="0.2">
      <c r="B17" s="27" t="s">
        <v>10</v>
      </c>
      <c r="C17" s="27" t="s">
        <v>24</v>
      </c>
      <c r="D17" s="36">
        <v>11173556</v>
      </c>
      <c r="E17" s="36">
        <v>10129683</v>
      </c>
    </row>
    <row r="18" spans="2:17" ht="12.95" customHeight="1" x14ac:dyDescent="0.2">
      <c r="B18" s="27" t="s">
        <v>11</v>
      </c>
      <c r="C18" s="27" t="s">
        <v>25</v>
      </c>
      <c r="D18" s="36">
        <v>1744540</v>
      </c>
      <c r="E18" s="36">
        <v>12678</v>
      </c>
    </row>
    <row r="19" spans="2:17" ht="12.95" customHeight="1" x14ac:dyDescent="0.2">
      <c r="B19" s="27" t="s">
        <v>30</v>
      </c>
      <c r="C19" s="27" t="s">
        <v>31</v>
      </c>
      <c r="D19" s="36">
        <v>4531</v>
      </c>
      <c r="E19" s="36">
        <v>745</v>
      </c>
    </row>
    <row r="20" spans="2:17" ht="12.95" customHeight="1" x14ac:dyDescent="0.2">
      <c r="B20" s="27" t="s">
        <v>32</v>
      </c>
      <c r="C20" s="27" t="s">
        <v>33</v>
      </c>
      <c r="D20" s="36">
        <v>1045</v>
      </c>
      <c r="E20" s="36">
        <v>448</v>
      </c>
    </row>
    <row r="21" spans="2:17" ht="12.95" customHeight="1" x14ac:dyDescent="0.2">
      <c r="B21" s="27" t="s">
        <v>12</v>
      </c>
      <c r="C21" s="27" t="s">
        <v>26</v>
      </c>
      <c r="D21" s="36">
        <v>1404344</v>
      </c>
      <c r="E21" s="36">
        <v>702890</v>
      </c>
      <c r="H21" s="14"/>
    </row>
    <row r="22" spans="2:17" ht="12.95" customHeight="1" x14ac:dyDescent="0.2">
      <c r="B22" s="27" t="s">
        <v>13</v>
      </c>
      <c r="C22" s="27" t="s">
        <v>27</v>
      </c>
      <c r="D22" s="36">
        <v>121845</v>
      </c>
      <c r="E22" s="36">
        <v>26473</v>
      </c>
      <c r="H22" s="14"/>
    </row>
    <row r="23" spans="2:17" ht="12.95" customHeight="1" x14ac:dyDescent="0.2">
      <c r="B23" s="59" t="s">
        <v>73</v>
      </c>
      <c r="C23" s="27" t="s">
        <v>74</v>
      </c>
      <c r="D23" s="36"/>
      <c r="E23" s="36">
        <v>21334</v>
      </c>
      <c r="H23" s="14"/>
      <c r="I23" s="14"/>
    </row>
    <row r="24" spans="2:17" s="25" customFormat="1" ht="12.95" customHeight="1" x14ac:dyDescent="0.2">
      <c r="B24" s="15" t="s">
        <v>54</v>
      </c>
      <c r="C24" s="10"/>
      <c r="D24" s="10"/>
      <c r="E24" s="16">
        <f>SUM(E6:E23)</f>
        <v>16210523</v>
      </c>
      <c r="H24" s="21"/>
      <c r="I24" s="21"/>
    </row>
    <row r="25" spans="2:17" ht="12.95" customHeight="1" x14ac:dyDescent="0.2">
      <c r="B25" s="17" t="s">
        <v>68</v>
      </c>
      <c r="C25" s="6"/>
      <c r="D25" s="18"/>
      <c r="E25" s="9">
        <f>+E24/1000000</f>
        <v>16.210522999999998</v>
      </c>
      <c r="I25" s="14"/>
    </row>
    <row r="26" spans="2:17" ht="12.95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5" customHeight="1" x14ac:dyDescent="0.2">
      <c r="B28" s="37" t="s">
        <v>81</v>
      </c>
      <c r="C28" s="39"/>
      <c r="D28" s="39"/>
      <c r="E28" s="39"/>
    </row>
    <row r="29" spans="2:17" ht="12.95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1" t="s">
        <v>50</v>
      </c>
      <c r="C30" s="61"/>
      <c r="D30" s="61" t="s">
        <v>63</v>
      </c>
      <c r="E30" s="61"/>
      <c r="Q30" s="22"/>
    </row>
    <row r="31" spans="2:17" ht="22.5" x14ac:dyDescent="0.2">
      <c r="B31" s="33" t="s">
        <v>60</v>
      </c>
      <c r="C31" s="33" t="s">
        <v>61</v>
      </c>
      <c r="D31" s="33" t="s">
        <v>62</v>
      </c>
      <c r="E31" s="33" t="s">
        <v>67</v>
      </c>
      <c r="Q31" s="22"/>
    </row>
    <row r="32" spans="2:17" ht="12.95" customHeight="1" x14ac:dyDescent="0.2">
      <c r="B32" s="27" t="s">
        <v>0</v>
      </c>
      <c r="C32" s="27" t="s">
        <v>14</v>
      </c>
      <c r="D32" s="36">
        <v>42265</v>
      </c>
      <c r="E32" s="36">
        <v>25696</v>
      </c>
      <c r="Q32" s="22"/>
    </row>
    <row r="33" spans="2:17" ht="12.95" customHeight="1" x14ac:dyDescent="0.2">
      <c r="B33" s="27">
        <v>124</v>
      </c>
      <c r="C33" s="27" t="s">
        <v>15</v>
      </c>
      <c r="D33" s="36">
        <v>74720</v>
      </c>
      <c r="E33" s="36">
        <v>51792</v>
      </c>
      <c r="Q33" s="22"/>
    </row>
    <row r="34" spans="2:17" ht="12.95" customHeight="1" x14ac:dyDescent="0.2">
      <c r="B34" s="27" t="s">
        <v>2</v>
      </c>
      <c r="C34" s="27" t="s">
        <v>16</v>
      </c>
      <c r="D34" s="36">
        <v>308681</v>
      </c>
      <c r="E34" s="36">
        <v>12798</v>
      </c>
    </row>
    <row r="35" spans="2:17" ht="12.95" customHeight="1" x14ac:dyDescent="0.2">
      <c r="B35" s="27" t="s">
        <v>3</v>
      </c>
      <c r="C35" s="27" t="s">
        <v>17</v>
      </c>
      <c r="D35" s="36">
        <v>187050</v>
      </c>
      <c r="E35" s="36">
        <v>24493</v>
      </c>
    </row>
    <row r="36" spans="2:17" ht="12.95" customHeight="1" x14ac:dyDescent="0.2">
      <c r="B36" s="27" t="s">
        <v>4</v>
      </c>
      <c r="C36" s="27" t="s">
        <v>18</v>
      </c>
      <c r="D36" s="36">
        <v>165099281</v>
      </c>
      <c r="E36" s="36">
        <v>415690</v>
      </c>
    </row>
    <row r="37" spans="2:17" ht="12.95" customHeight="1" x14ac:dyDescent="0.2">
      <c r="B37" s="27" t="s">
        <v>5</v>
      </c>
      <c r="C37" s="27" t="s">
        <v>19</v>
      </c>
      <c r="D37" s="36">
        <v>834000</v>
      </c>
      <c r="E37" s="36">
        <v>5330</v>
      </c>
    </row>
    <row r="38" spans="2:17" ht="12.95" customHeight="1" x14ac:dyDescent="0.2">
      <c r="B38" s="27" t="s">
        <v>6</v>
      </c>
      <c r="C38" s="27" t="s">
        <v>20</v>
      </c>
      <c r="D38" s="36">
        <v>567550</v>
      </c>
      <c r="E38" s="36">
        <v>48335</v>
      </c>
    </row>
    <row r="39" spans="2:17" ht="12.95" customHeight="1" x14ac:dyDescent="0.2">
      <c r="B39" s="27" t="s">
        <v>28</v>
      </c>
      <c r="C39" s="27" t="s">
        <v>29</v>
      </c>
      <c r="D39" s="36">
        <v>27170</v>
      </c>
      <c r="E39" s="36">
        <v>272</v>
      </c>
    </row>
    <row r="40" spans="2:17" ht="12.95" customHeight="1" x14ac:dyDescent="0.2">
      <c r="B40" s="27" t="s">
        <v>7</v>
      </c>
      <c r="C40" s="27" t="s">
        <v>21</v>
      </c>
      <c r="D40" s="36">
        <v>140950</v>
      </c>
      <c r="E40" s="36">
        <v>11454</v>
      </c>
    </row>
    <row r="41" spans="2:17" ht="12.95" customHeight="1" x14ac:dyDescent="0.2">
      <c r="B41" s="27" t="s">
        <v>8</v>
      </c>
      <c r="C41" s="27" t="s">
        <v>22</v>
      </c>
      <c r="D41" s="36">
        <v>298823</v>
      </c>
      <c r="E41" s="36">
        <v>320934</v>
      </c>
    </row>
    <row r="42" spans="2:17" ht="12.95" customHeight="1" x14ac:dyDescent="0.2">
      <c r="B42" s="27" t="s">
        <v>9</v>
      </c>
      <c r="C42" s="27" t="s">
        <v>23</v>
      </c>
      <c r="D42" s="36">
        <v>153015</v>
      </c>
      <c r="E42" s="36">
        <v>182279</v>
      </c>
    </row>
    <row r="43" spans="2:17" ht="12.95" customHeight="1" x14ac:dyDescent="0.2">
      <c r="B43" s="27" t="s">
        <v>10</v>
      </c>
      <c r="C43" s="27" t="s">
        <v>24</v>
      </c>
      <c r="D43" s="36">
        <v>859503</v>
      </c>
      <c r="E43" s="36">
        <v>809633</v>
      </c>
    </row>
    <row r="44" spans="2:17" ht="12.95" customHeight="1" x14ac:dyDescent="0.2">
      <c r="B44" s="27" t="s">
        <v>11</v>
      </c>
      <c r="C44" s="27" t="s">
        <v>25</v>
      </c>
      <c r="D44" s="36">
        <v>2552341</v>
      </c>
      <c r="E44" s="36">
        <v>22993</v>
      </c>
    </row>
    <row r="45" spans="2:17" ht="12.95" customHeight="1" x14ac:dyDescent="0.2">
      <c r="B45" s="27" t="s">
        <v>30</v>
      </c>
      <c r="C45" s="27" t="s">
        <v>31</v>
      </c>
      <c r="D45" s="36">
        <v>1371</v>
      </c>
      <c r="E45" s="36">
        <v>280</v>
      </c>
    </row>
    <row r="46" spans="2:17" ht="12.95" customHeight="1" x14ac:dyDescent="0.2">
      <c r="B46" s="20" t="s">
        <v>32</v>
      </c>
      <c r="C46" s="20" t="s">
        <v>33</v>
      </c>
      <c r="D46" s="36">
        <v>1790</v>
      </c>
      <c r="E46" s="36">
        <v>947</v>
      </c>
    </row>
    <row r="47" spans="2:17" ht="12.95" customHeight="1" x14ac:dyDescent="0.2">
      <c r="B47" s="27" t="s">
        <v>12</v>
      </c>
      <c r="C47" s="27" t="s">
        <v>26</v>
      </c>
      <c r="D47" s="36">
        <v>1398085</v>
      </c>
      <c r="E47" s="36">
        <v>729965</v>
      </c>
    </row>
    <row r="48" spans="2:17" ht="12.95" customHeight="1" x14ac:dyDescent="0.2">
      <c r="B48" s="27" t="s">
        <v>13</v>
      </c>
      <c r="C48" s="27" t="s">
        <v>27</v>
      </c>
      <c r="D48" s="36">
        <v>25315</v>
      </c>
      <c r="E48" s="36">
        <v>6052</v>
      </c>
    </row>
    <row r="49" spans="2:5" ht="12.95" customHeight="1" x14ac:dyDescent="0.2">
      <c r="B49" s="59" t="s">
        <v>73</v>
      </c>
      <c r="C49" s="27" t="s">
        <v>74</v>
      </c>
      <c r="D49" s="36"/>
      <c r="E49" s="36">
        <v>23050</v>
      </c>
    </row>
    <row r="50" spans="2:5" s="25" customFormat="1" ht="12.95" customHeight="1" x14ac:dyDescent="0.2">
      <c r="B50" s="10" t="s">
        <v>54</v>
      </c>
      <c r="C50" s="10"/>
      <c r="D50" s="16"/>
      <c r="E50" s="16">
        <f>SUM(E32:E49)</f>
        <v>2691993</v>
      </c>
    </row>
    <row r="51" spans="2:5" ht="12.95" customHeight="1" x14ac:dyDescent="0.2">
      <c r="B51" s="17" t="s">
        <v>68</v>
      </c>
      <c r="C51" s="6"/>
      <c r="D51" s="18"/>
      <c r="E51" s="9">
        <f>+E50/1000000</f>
        <v>2.6919930000000001</v>
      </c>
    </row>
    <row r="52" spans="2:5" ht="12.95" customHeight="1" x14ac:dyDescent="0.2">
      <c r="B52" s="31"/>
      <c r="D52" s="28"/>
      <c r="E52" s="28"/>
    </row>
    <row r="53" spans="2:5" ht="12.95" customHeight="1" x14ac:dyDescent="0.2">
      <c r="B53" s="31"/>
      <c r="D53" s="28"/>
      <c r="E53" s="28"/>
    </row>
    <row r="54" spans="2:5" ht="12.95" customHeight="1" x14ac:dyDescent="0.2">
      <c r="B54" s="34" t="s">
        <v>82</v>
      </c>
      <c r="C54" s="39"/>
      <c r="D54" s="39"/>
      <c r="E54" s="39"/>
    </row>
    <row r="55" spans="2:5" ht="12.95" customHeight="1" x14ac:dyDescent="0.2">
      <c r="B55" s="32"/>
      <c r="C55" s="39"/>
      <c r="D55" s="39"/>
      <c r="E55" s="39"/>
    </row>
    <row r="56" spans="2:5" ht="22.5" customHeight="1" x14ac:dyDescent="0.2">
      <c r="B56" s="61" t="s">
        <v>50</v>
      </c>
      <c r="C56" s="61"/>
      <c r="D56" s="61" t="s">
        <v>64</v>
      </c>
      <c r="E56" s="61"/>
    </row>
    <row r="57" spans="2:5" ht="22.5" x14ac:dyDescent="0.2">
      <c r="B57" s="33" t="s">
        <v>60</v>
      </c>
      <c r="C57" s="33" t="s">
        <v>61</v>
      </c>
      <c r="D57" s="33" t="s">
        <v>65</v>
      </c>
      <c r="E57" s="33" t="s">
        <v>67</v>
      </c>
    </row>
    <row r="58" spans="2:5" ht="12.95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5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5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5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5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5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5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5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5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5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5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5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5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5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5" customHeight="1" x14ac:dyDescent="0.2">
      <c r="B72" s="59" t="s">
        <v>73</v>
      </c>
      <c r="C72" s="27" t="s">
        <v>74</v>
      </c>
      <c r="D72" s="36"/>
      <c r="E72" s="36">
        <v>0</v>
      </c>
    </row>
    <row r="73" spans="2:5" s="25" customFormat="1" ht="12.95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5" customHeight="1" x14ac:dyDescent="0.2">
      <c r="B74" s="17" t="s">
        <v>68</v>
      </c>
      <c r="C74" s="6"/>
      <c r="D74" s="18"/>
      <c r="E74" s="9">
        <f>+E73/1000000</f>
        <v>0</v>
      </c>
    </row>
    <row r="75" spans="2:5" ht="12.95" customHeight="1" x14ac:dyDescent="0.2">
      <c r="B75" s="31"/>
      <c r="D75" s="36"/>
      <c r="E75" s="36"/>
    </row>
    <row r="76" spans="2:5" ht="12.95" customHeight="1" x14ac:dyDescent="0.2">
      <c r="B76" s="31"/>
      <c r="D76" s="36"/>
      <c r="E76" s="36"/>
    </row>
    <row r="77" spans="2:5" ht="12.95" customHeight="1" x14ac:dyDescent="0.2">
      <c r="B77" s="37" t="s">
        <v>83</v>
      </c>
      <c r="C77" s="39"/>
      <c r="D77" s="36"/>
      <c r="E77" s="36"/>
    </row>
    <row r="78" spans="2:5" ht="12.95" customHeight="1" x14ac:dyDescent="0.2">
      <c r="B78" s="38" t="s">
        <v>69</v>
      </c>
      <c r="C78" s="39"/>
      <c r="D78" s="36"/>
      <c r="E78" s="36"/>
    </row>
    <row r="79" spans="2:5" ht="12.95" customHeight="1" x14ac:dyDescent="0.2">
      <c r="B79" s="60"/>
      <c r="C79" s="60"/>
      <c r="D79" s="60"/>
      <c r="E79" s="60"/>
    </row>
    <row r="80" spans="2:5" ht="12.95" customHeight="1" x14ac:dyDescent="0.2">
      <c r="B80" s="52" t="s">
        <v>46</v>
      </c>
      <c r="C80" s="53"/>
      <c r="D80" s="53"/>
      <c r="E80" s="14">
        <f>+E25+E74</f>
        <v>16.210522999999998</v>
      </c>
    </row>
    <row r="81" spans="2:5" ht="12.95" customHeight="1" x14ac:dyDescent="0.2">
      <c r="B81" s="24" t="s">
        <v>57</v>
      </c>
      <c r="C81" s="11"/>
      <c r="D81" s="11"/>
      <c r="E81" s="19">
        <f>+E51</f>
        <v>2.6919930000000001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76C3-09CA-4669-A52E-D1E16A4B23CF}">
  <dimension ref="B2:Q81"/>
  <sheetViews>
    <sheetView showGridLines="0" workbookViewId="0">
      <selection activeCell="K22" sqref="K22"/>
    </sheetView>
  </sheetViews>
  <sheetFormatPr defaultColWidth="9.33203125" defaultRowHeight="12.95" customHeight="1" x14ac:dyDescent="0.2"/>
  <cols>
    <col min="1" max="1" width="2.83203125" style="30" customWidth="1"/>
    <col min="2" max="2" width="10.33203125" style="30" customWidth="1"/>
    <col min="3" max="3" width="11.33203125" style="30" customWidth="1"/>
    <col min="4" max="4" width="13.83203125" style="30" customWidth="1"/>
    <col min="5" max="5" width="14.1640625" style="30" customWidth="1"/>
    <col min="6" max="6" width="10.33203125" style="30" customWidth="1"/>
    <col min="7" max="7" width="11.5" style="30" customWidth="1"/>
    <col min="8" max="9" width="17.83203125" style="30" customWidth="1"/>
    <col min="10" max="16384" width="9.33203125" style="30"/>
  </cols>
  <sheetData>
    <row r="2" spans="2:5" ht="12.95" customHeight="1" x14ac:dyDescent="0.2">
      <c r="B2" s="26" t="s">
        <v>84</v>
      </c>
      <c r="C2" s="39"/>
      <c r="D2" s="39"/>
      <c r="E2" s="39"/>
    </row>
    <row r="3" spans="2:5" ht="12.95" customHeight="1" x14ac:dyDescent="0.2">
      <c r="B3" s="32"/>
      <c r="C3" s="39"/>
      <c r="D3" s="39"/>
      <c r="E3" s="39"/>
    </row>
    <row r="4" spans="2:5" ht="22.5" customHeight="1" x14ac:dyDescent="0.2">
      <c r="B4" s="61" t="s">
        <v>50</v>
      </c>
      <c r="C4" s="61"/>
      <c r="D4" s="61" t="s">
        <v>59</v>
      </c>
      <c r="E4" s="61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67</v>
      </c>
    </row>
    <row r="6" spans="2:5" ht="12.95" customHeight="1" x14ac:dyDescent="0.2">
      <c r="B6" s="27" t="s">
        <v>0</v>
      </c>
      <c r="C6" s="27" t="s">
        <v>14</v>
      </c>
      <c r="D6" s="62">
        <v>520570</v>
      </c>
      <c r="E6" s="62">
        <v>302243</v>
      </c>
    </row>
    <row r="7" spans="2:5" ht="12.95" customHeight="1" x14ac:dyDescent="0.2">
      <c r="B7" s="27" t="s">
        <v>1</v>
      </c>
      <c r="C7" s="27" t="s">
        <v>15</v>
      </c>
      <c r="D7" s="62">
        <v>734320</v>
      </c>
      <c r="E7" s="62">
        <v>485026</v>
      </c>
    </row>
    <row r="8" spans="2:5" ht="12.95" customHeight="1" x14ac:dyDescent="0.2">
      <c r="B8" s="27" t="s">
        <v>2</v>
      </c>
      <c r="C8" s="27" t="s">
        <v>16</v>
      </c>
      <c r="D8" s="62">
        <v>2233900</v>
      </c>
      <c r="E8" s="62">
        <v>86733</v>
      </c>
    </row>
    <row r="9" spans="2:5" ht="12.95" customHeight="1" x14ac:dyDescent="0.2">
      <c r="B9" s="27" t="s">
        <v>3</v>
      </c>
      <c r="C9" s="27" t="s">
        <v>17</v>
      </c>
      <c r="D9" s="62">
        <v>65070</v>
      </c>
      <c r="E9" s="62">
        <v>6364</v>
      </c>
    </row>
    <row r="10" spans="2:5" ht="12.95" customHeight="1" x14ac:dyDescent="0.2">
      <c r="B10" s="27" t="s">
        <v>4</v>
      </c>
      <c r="C10" s="27" t="s">
        <v>18</v>
      </c>
      <c r="D10" s="62">
        <v>195295900</v>
      </c>
      <c r="E10" s="62">
        <v>473179</v>
      </c>
    </row>
    <row r="11" spans="2:5" ht="12.95" customHeight="1" x14ac:dyDescent="0.2">
      <c r="B11" s="27" t="s">
        <v>5</v>
      </c>
      <c r="C11" s="27" t="s">
        <v>19</v>
      </c>
      <c r="D11" s="62">
        <v>1366000</v>
      </c>
      <c r="E11" s="62">
        <v>7470</v>
      </c>
    </row>
    <row r="12" spans="2:5" ht="12.95" customHeight="1" x14ac:dyDescent="0.2">
      <c r="B12" s="27" t="s">
        <v>6</v>
      </c>
      <c r="C12" s="27" t="s">
        <v>20</v>
      </c>
      <c r="D12" s="62">
        <v>177950</v>
      </c>
      <c r="E12" s="62">
        <v>12456</v>
      </c>
    </row>
    <row r="13" spans="2:5" ht="12.95" customHeight="1" x14ac:dyDescent="0.2">
      <c r="B13" s="27" t="s">
        <v>28</v>
      </c>
      <c r="C13" s="27" t="s">
        <v>29</v>
      </c>
      <c r="D13" s="62">
        <v>98850</v>
      </c>
      <c r="E13" s="63">
        <v>704</v>
      </c>
    </row>
    <row r="14" spans="2:5" ht="12.95" customHeight="1" x14ac:dyDescent="0.2">
      <c r="B14" s="27" t="s">
        <v>7</v>
      </c>
      <c r="C14" s="27" t="s">
        <v>21</v>
      </c>
      <c r="D14" s="62">
        <v>106050</v>
      </c>
      <c r="E14" s="62">
        <v>6921</v>
      </c>
    </row>
    <row r="15" spans="2:5" ht="12.95" customHeight="1" x14ac:dyDescent="0.2">
      <c r="B15" s="27" t="s">
        <v>8</v>
      </c>
      <c r="C15" s="27" t="s">
        <v>22</v>
      </c>
      <c r="D15" s="62">
        <v>3239385</v>
      </c>
      <c r="E15" s="62">
        <v>3270704</v>
      </c>
    </row>
    <row r="16" spans="2:5" ht="12.95" customHeight="1" x14ac:dyDescent="0.2">
      <c r="B16" s="27" t="s">
        <v>9</v>
      </c>
      <c r="C16" s="27" t="s">
        <v>23</v>
      </c>
      <c r="D16" s="62">
        <v>499335</v>
      </c>
      <c r="E16" s="62">
        <v>566968</v>
      </c>
    </row>
    <row r="17" spans="2:17" ht="12.95" customHeight="1" x14ac:dyDescent="0.2">
      <c r="B17" s="27" t="s">
        <v>10</v>
      </c>
      <c r="C17" s="27" t="s">
        <v>24</v>
      </c>
      <c r="D17" s="62">
        <v>10719010</v>
      </c>
      <c r="E17" s="62">
        <v>9647053</v>
      </c>
    </row>
    <row r="18" spans="2:17" ht="12.95" customHeight="1" x14ac:dyDescent="0.2">
      <c r="B18" s="27" t="s">
        <v>11</v>
      </c>
      <c r="C18" s="27" t="s">
        <v>25</v>
      </c>
      <c r="D18" s="62">
        <v>3875820</v>
      </c>
      <c r="E18" s="62">
        <v>30051</v>
      </c>
    </row>
    <row r="19" spans="2:17" ht="12.95" customHeight="1" x14ac:dyDescent="0.2">
      <c r="B19" s="27" t="s">
        <v>30</v>
      </c>
      <c r="C19" s="27" t="s">
        <v>31</v>
      </c>
      <c r="D19" s="62">
        <v>8189</v>
      </c>
      <c r="E19" s="62">
        <v>1357</v>
      </c>
    </row>
    <row r="20" spans="2:17" ht="12.95" customHeight="1" x14ac:dyDescent="0.2">
      <c r="B20" s="27" t="s">
        <v>32</v>
      </c>
      <c r="C20" s="27" t="s">
        <v>33</v>
      </c>
      <c r="D20" s="62">
        <v>6035</v>
      </c>
      <c r="E20" s="62">
        <v>2660</v>
      </c>
    </row>
    <row r="21" spans="2:17" ht="12.95" customHeight="1" x14ac:dyDescent="0.2">
      <c r="B21" s="27" t="s">
        <v>12</v>
      </c>
      <c r="C21" s="27" t="s">
        <v>26</v>
      </c>
      <c r="D21" s="62">
        <v>1553552</v>
      </c>
      <c r="E21" s="62">
        <v>778862</v>
      </c>
      <c r="H21" s="14"/>
    </row>
    <row r="22" spans="2:17" ht="12.95" customHeight="1" x14ac:dyDescent="0.2">
      <c r="B22" s="27" t="s">
        <v>13</v>
      </c>
      <c r="C22" s="27" t="s">
        <v>27</v>
      </c>
      <c r="D22" s="62">
        <v>115890</v>
      </c>
      <c r="E22" s="62">
        <v>24284</v>
      </c>
      <c r="H22" s="14"/>
    </row>
    <row r="23" spans="2:17" ht="12.95" customHeight="1" x14ac:dyDescent="0.2">
      <c r="B23" s="59" t="s">
        <v>73</v>
      </c>
      <c r="C23" s="27" t="s">
        <v>74</v>
      </c>
      <c r="D23" s="62"/>
      <c r="E23" s="62">
        <v>18122</v>
      </c>
      <c r="H23" s="14"/>
      <c r="I23" s="14"/>
    </row>
    <row r="24" spans="2:17" s="25" customFormat="1" ht="12.95" customHeight="1" x14ac:dyDescent="0.2">
      <c r="B24" s="15" t="s">
        <v>54</v>
      </c>
      <c r="C24" s="10"/>
      <c r="D24" s="10"/>
      <c r="E24" s="16">
        <f>SUM(E6:E23)</f>
        <v>15721157</v>
      </c>
      <c r="H24" s="21"/>
      <c r="I24" s="21"/>
    </row>
    <row r="25" spans="2:17" ht="12.95" customHeight="1" x14ac:dyDescent="0.2">
      <c r="B25" s="17" t="s">
        <v>68</v>
      </c>
      <c r="C25" s="6"/>
      <c r="D25" s="18"/>
      <c r="E25" s="9">
        <f>+E24/1000000</f>
        <v>15.721157</v>
      </c>
      <c r="I25" s="14"/>
    </row>
    <row r="26" spans="2:17" ht="12.95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5" customHeight="1" x14ac:dyDescent="0.2">
      <c r="B28" s="37" t="s">
        <v>85</v>
      </c>
      <c r="C28" s="39"/>
      <c r="D28" s="39"/>
      <c r="E28" s="39"/>
    </row>
    <row r="29" spans="2:17" ht="12.95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1" t="s">
        <v>50</v>
      </c>
      <c r="C30" s="61"/>
      <c r="D30" s="61" t="s">
        <v>63</v>
      </c>
      <c r="E30" s="61"/>
      <c r="Q30" s="22"/>
    </row>
    <row r="31" spans="2:17" ht="22.5" x14ac:dyDescent="0.2">
      <c r="B31" s="33" t="s">
        <v>60</v>
      </c>
      <c r="C31" s="33" t="s">
        <v>61</v>
      </c>
      <c r="D31" s="33" t="s">
        <v>62</v>
      </c>
      <c r="E31" s="33" t="s">
        <v>67</v>
      </c>
      <c r="Q31" s="22"/>
    </row>
    <row r="32" spans="2:17" ht="12.95" customHeight="1" x14ac:dyDescent="0.2">
      <c r="B32" s="27" t="s">
        <v>0</v>
      </c>
      <c r="C32" s="27" t="s">
        <v>14</v>
      </c>
      <c r="D32" s="62">
        <v>25415</v>
      </c>
      <c r="E32" s="62">
        <v>15465</v>
      </c>
      <c r="Q32" s="22"/>
    </row>
    <row r="33" spans="2:17" ht="12.95" customHeight="1" x14ac:dyDescent="0.2">
      <c r="B33" s="27">
        <v>124</v>
      </c>
      <c r="C33" s="27" t="s">
        <v>15</v>
      </c>
      <c r="D33" s="62">
        <v>47230</v>
      </c>
      <c r="E33" s="62">
        <v>32416</v>
      </c>
      <c r="Q33" s="22"/>
    </row>
    <row r="34" spans="2:17" ht="12.95" customHeight="1" x14ac:dyDescent="0.2">
      <c r="B34" s="27" t="s">
        <v>2</v>
      </c>
      <c r="C34" s="27" t="s">
        <v>16</v>
      </c>
      <c r="D34" s="62">
        <v>436850</v>
      </c>
      <c r="E34" s="62">
        <v>18187</v>
      </c>
    </row>
    <row r="35" spans="2:17" ht="12.95" customHeight="1" x14ac:dyDescent="0.2">
      <c r="B35" s="27" t="s">
        <v>3</v>
      </c>
      <c r="C35" s="27" t="s">
        <v>17</v>
      </c>
      <c r="D35" s="62">
        <v>58120</v>
      </c>
      <c r="E35" s="62">
        <v>7883</v>
      </c>
    </row>
    <row r="36" spans="2:17" ht="12.95" customHeight="1" x14ac:dyDescent="0.2">
      <c r="B36" s="27" t="s">
        <v>4</v>
      </c>
      <c r="C36" s="27" t="s">
        <v>18</v>
      </c>
      <c r="D36" s="62">
        <v>169027200</v>
      </c>
      <c r="E36" s="62">
        <v>421355</v>
      </c>
    </row>
    <row r="37" spans="2:17" ht="12.95" customHeight="1" x14ac:dyDescent="0.2">
      <c r="B37" s="27" t="s">
        <v>5</v>
      </c>
      <c r="C37" s="27" t="s">
        <v>19</v>
      </c>
      <c r="D37" s="62">
        <v>735000</v>
      </c>
      <c r="E37" s="62">
        <v>4622</v>
      </c>
    </row>
    <row r="38" spans="2:17" ht="12.95" customHeight="1" x14ac:dyDescent="0.2">
      <c r="B38" s="27" t="s">
        <v>6</v>
      </c>
      <c r="C38" s="27" t="s">
        <v>20</v>
      </c>
      <c r="D38" s="62">
        <v>9500</v>
      </c>
      <c r="E38" s="62">
        <v>834</v>
      </c>
    </row>
    <row r="39" spans="2:17" ht="12.95" customHeight="1" x14ac:dyDescent="0.2">
      <c r="B39" s="27" t="s">
        <v>28</v>
      </c>
      <c r="C39" s="27" t="s">
        <v>29</v>
      </c>
      <c r="D39" s="62">
        <v>73370</v>
      </c>
      <c r="E39" s="62">
        <v>727</v>
      </c>
    </row>
    <row r="40" spans="2:17" ht="12.95" customHeight="1" x14ac:dyDescent="0.2">
      <c r="B40" s="27" t="s">
        <v>7</v>
      </c>
      <c r="C40" s="27" t="s">
        <v>21</v>
      </c>
      <c r="D40" s="62">
        <v>11320</v>
      </c>
      <c r="E40" s="62">
        <v>997</v>
      </c>
    </row>
    <row r="41" spans="2:17" ht="12.95" customHeight="1" x14ac:dyDescent="0.2">
      <c r="B41" s="27" t="s">
        <v>8</v>
      </c>
      <c r="C41" s="27" t="s">
        <v>22</v>
      </c>
      <c r="D41" s="62">
        <v>338515</v>
      </c>
      <c r="E41" s="62">
        <v>354002</v>
      </c>
    </row>
    <row r="42" spans="2:17" ht="12.95" customHeight="1" x14ac:dyDescent="0.2">
      <c r="B42" s="27" t="s">
        <v>9</v>
      </c>
      <c r="C42" s="27" t="s">
        <v>23</v>
      </c>
      <c r="D42" s="62">
        <v>180998</v>
      </c>
      <c r="E42" s="62">
        <v>214601</v>
      </c>
    </row>
    <row r="43" spans="2:17" ht="12.95" customHeight="1" x14ac:dyDescent="0.2">
      <c r="B43" s="27" t="s">
        <v>10</v>
      </c>
      <c r="C43" s="27" t="s">
        <v>24</v>
      </c>
      <c r="D43" s="62">
        <v>1019333</v>
      </c>
      <c r="E43" s="62">
        <v>951557</v>
      </c>
    </row>
    <row r="44" spans="2:17" ht="12.95" customHeight="1" x14ac:dyDescent="0.2">
      <c r="B44" s="27" t="s">
        <v>11</v>
      </c>
      <c r="C44" s="27" t="s">
        <v>25</v>
      </c>
      <c r="D44" s="62">
        <v>4337780</v>
      </c>
      <c r="E44" s="62">
        <v>38995</v>
      </c>
    </row>
    <row r="45" spans="2:17" ht="12.95" customHeight="1" x14ac:dyDescent="0.2">
      <c r="B45" s="27" t="s">
        <v>30</v>
      </c>
      <c r="C45" s="27" t="s">
        <v>31</v>
      </c>
      <c r="D45" s="62">
        <v>6607</v>
      </c>
      <c r="E45" s="62">
        <v>1362</v>
      </c>
    </row>
    <row r="46" spans="2:17" ht="12.95" customHeight="1" x14ac:dyDescent="0.2">
      <c r="B46" s="20" t="s">
        <v>32</v>
      </c>
      <c r="C46" s="20" t="s">
        <v>33</v>
      </c>
      <c r="D46" s="62">
        <v>1285</v>
      </c>
      <c r="E46" s="62">
        <v>680</v>
      </c>
    </row>
    <row r="47" spans="2:17" ht="12.95" customHeight="1" x14ac:dyDescent="0.2">
      <c r="B47" s="27" t="s">
        <v>12</v>
      </c>
      <c r="C47" s="27" t="s">
        <v>26</v>
      </c>
      <c r="D47" s="62">
        <v>1415320</v>
      </c>
      <c r="E47" s="62">
        <v>738596</v>
      </c>
    </row>
    <row r="48" spans="2:17" ht="12.95" customHeight="1" x14ac:dyDescent="0.2">
      <c r="B48" s="27" t="s">
        <v>13</v>
      </c>
      <c r="C48" s="27" t="s">
        <v>27</v>
      </c>
      <c r="D48" s="62">
        <v>55060</v>
      </c>
      <c r="E48" s="62">
        <v>13213</v>
      </c>
    </row>
    <row r="49" spans="2:5" ht="12.95" customHeight="1" x14ac:dyDescent="0.2">
      <c r="B49" s="59" t="s">
        <v>73</v>
      </c>
      <c r="C49" s="27" t="s">
        <v>74</v>
      </c>
      <c r="D49" s="62"/>
      <c r="E49" s="62">
        <v>17064</v>
      </c>
    </row>
    <row r="50" spans="2:5" s="25" customFormat="1" ht="12.95" customHeight="1" x14ac:dyDescent="0.2">
      <c r="B50" s="10" t="s">
        <v>54</v>
      </c>
      <c r="C50" s="10"/>
      <c r="D50" s="16"/>
      <c r="E50" s="16">
        <f>SUM(E32:E49)</f>
        <v>2832556</v>
      </c>
    </row>
    <row r="51" spans="2:5" ht="12.95" customHeight="1" x14ac:dyDescent="0.2">
      <c r="B51" s="17" t="s">
        <v>68</v>
      </c>
      <c r="C51" s="6"/>
      <c r="D51" s="18"/>
      <c r="E51" s="9">
        <f>+E50/1000000</f>
        <v>2.8325559999999999</v>
      </c>
    </row>
    <row r="52" spans="2:5" ht="12.95" customHeight="1" x14ac:dyDescent="0.2">
      <c r="B52" s="31"/>
      <c r="D52" s="28"/>
      <c r="E52" s="28"/>
    </row>
    <row r="53" spans="2:5" ht="12.95" customHeight="1" x14ac:dyDescent="0.2">
      <c r="B53" s="31"/>
      <c r="D53" s="28"/>
      <c r="E53" s="28"/>
    </row>
    <row r="54" spans="2:5" ht="12.95" customHeight="1" x14ac:dyDescent="0.2">
      <c r="B54" s="34" t="s">
        <v>86</v>
      </c>
      <c r="C54" s="39"/>
      <c r="D54" s="39"/>
      <c r="E54" s="39"/>
    </row>
    <row r="55" spans="2:5" ht="12.95" customHeight="1" x14ac:dyDescent="0.2">
      <c r="B55" s="32"/>
      <c r="C55" s="39"/>
      <c r="D55" s="39"/>
      <c r="E55" s="39"/>
    </row>
    <row r="56" spans="2:5" ht="22.5" customHeight="1" x14ac:dyDescent="0.2">
      <c r="B56" s="61" t="s">
        <v>50</v>
      </c>
      <c r="C56" s="61"/>
      <c r="D56" s="61" t="s">
        <v>64</v>
      </c>
      <c r="E56" s="61"/>
    </row>
    <row r="57" spans="2:5" ht="22.5" x14ac:dyDescent="0.2">
      <c r="B57" s="33" t="s">
        <v>60</v>
      </c>
      <c r="C57" s="33" t="s">
        <v>61</v>
      </c>
      <c r="D57" s="33" t="s">
        <v>65</v>
      </c>
      <c r="E57" s="33" t="s">
        <v>67</v>
      </c>
    </row>
    <row r="58" spans="2:5" ht="12.95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5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5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5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5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5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5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5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5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5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5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5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5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5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5" customHeight="1" x14ac:dyDescent="0.2">
      <c r="B72" s="59" t="s">
        <v>73</v>
      </c>
      <c r="C72" s="27" t="s">
        <v>74</v>
      </c>
      <c r="D72" s="36"/>
      <c r="E72" s="36">
        <v>0</v>
      </c>
    </row>
    <row r="73" spans="2:5" s="25" customFormat="1" ht="12.95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5" customHeight="1" x14ac:dyDescent="0.2">
      <c r="B74" s="17" t="s">
        <v>68</v>
      </c>
      <c r="C74" s="6"/>
      <c r="D74" s="18"/>
      <c r="E74" s="9">
        <f>+E73/1000000</f>
        <v>0</v>
      </c>
    </row>
    <row r="75" spans="2:5" ht="12.95" customHeight="1" x14ac:dyDescent="0.2">
      <c r="B75" s="31"/>
      <c r="D75" s="36"/>
      <c r="E75" s="36"/>
    </row>
    <row r="76" spans="2:5" ht="12.95" customHeight="1" x14ac:dyDescent="0.2">
      <c r="B76" s="31"/>
      <c r="D76" s="36"/>
      <c r="E76" s="36"/>
    </row>
    <row r="77" spans="2:5" ht="12.95" customHeight="1" x14ac:dyDescent="0.2">
      <c r="B77" s="37" t="s">
        <v>87</v>
      </c>
      <c r="C77" s="39"/>
      <c r="D77" s="36"/>
      <c r="E77" s="36"/>
    </row>
    <row r="78" spans="2:5" ht="12.95" customHeight="1" x14ac:dyDescent="0.2">
      <c r="B78" s="38" t="s">
        <v>69</v>
      </c>
      <c r="C78" s="39"/>
      <c r="D78" s="36"/>
      <c r="E78" s="36"/>
    </row>
    <row r="79" spans="2:5" ht="12.95" customHeight="1" x14ac:dyDescent="0.2">
      <c r="B79" s="60"/>
      <c r="C79" s="60"/>
      <c r="D79" s="60"/>
      <c r="E79" s="60"/>
    </row>
    <row r="80" spans="2:5" ht="12.95" customHeight="1" x14ac:dyDescent="0.2">
      <c r="B80" s="52" t="s">
        <v>46</v>
      </c>
      <c r="C80" s="53"/>
      <c r="D80" s="53"/>
      <c r="E80" s="14">
        <f>+E25+E74</f>
        <v>15.721157</v>
      </c>
    </row>
    <row r="81" spans="2:5" ht="12.95" customHeight="1" x14ac:dyDescent="0.2">
      <c r="B81" s="24" t="s">
        <v>57</v>
      </c>
      <c r="C81" s="11"/>
      <c r="D81" s="11"/>
      <c r="E81" s="19">
        <f>+E51</f>
        <v>2.8325559999999999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A32:B48 A58:B7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53"/>
  <sheetViews>
    <sheetView showGridLines="0" topLeftCell="A7" zoomScaleNormal="100" workbookViewId="0">
      <selection activeCell="E52" sqref="E52"/>
    </sheetView>
  </sheetViews>
  <sheetFormatPr defaultColWidth="9.33203125" defaultRowHeight="12.95" customHeight="1" x14ac:dyDescent="0.2"/>
  <cols>
    <col min="1" max="1" width="2.83203125" style="2" customWidth="1"/>
    <col min="2" max="2" width="39" style="2" customWidth="1"/>
    <col min="3" max="14" width="16.1640625" style="45" customWidth="1"/>
    <col min="15" max="15" width="19.5" style="2" customWidth="1"/>
    <col min="16" max="16" width="11.6640625" style="2" customWidth="1"/>
    <col min="17" max="16384" width="9.33203125" style="2"/>
  </cols>
  <sheetData>
    <row r="2" spans="2:16" s="35" customFormat="1" ht="12.95" customHeight="1" x14ac:dyDescent="0.25">
      <c r="B2" s="41" t="s">
        <v>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6" s="35" customFormat="1" ht="12.95" customHeight="1" x14ac:dyDescent="0.2">
      <c r="B3" s="46" t="s">
        <v>70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6" ht="12.95" customHeight="1" x14ac:dyDescent="0.2">
      <c r="B5" s="5"/>
      <c r="C5" s="23" t="s">
        <v>34</v>
      </c>
      <c r="D5" s="23" t="s">
        <v>35</v>
      </c>
      <c r="E5" s="23" t="s">
        <v>36</v>
      </c>
      <c r="F5" s="23" t="s">
        <v>37</v>
      </c>
      <c r="G5" s="23" t="s">
        <v>38</v>
      </c>
      <c r="H5" s="23" t="s">
        <v>39</v>
      </c>
      <c r="I5" s="23" t="s">
        <v>40</v>
      </c>
      <c r="J5" s="23" t="s">
        <v>41</v>
      </c>
      <c r="K5" s="23" t="s">
        <v>42</v>
      </c>
      <c r="L5" s="23" t="s">
        <v>43</v>
      </c>
      <c r="M5" s="23" t="s">
        <v>44</v>
      </c>
      <c r="N5" s="23" t="s">
        <v>45</v>
      </c>
    </row>
    <row r="6" spans="2:16" ht="12.95" customHeight="1" x14ac:dyDescent="0.2">
      <c r="B6" s="39" t="s">
        <v>46</v>
      </c>
      <c r="C6" s="43">
        <f>+'January 2024'!$E$24+'January 2024'!$E$71</f>
        <v>14215994</v>
      </c>
      <c r="D6" s="43">
        <f>+'February 2024'!$E$24+'February 2024'!$E$71</f>
        <v>16210523</v>
      </c>
      <c r="E6" s="43">
        <f>+'March 2024'!$E$24+'March 2024'!$E$71</f>
        <v>15721157</v>
      </c>
      <c r="F6" s="43"/>
      <c r="G6" s="43"/>
      <c r="H6" s="43"/>
      <c r="I6" s="43"/>
      <c r="J6" s="43"/>
      <c r="K6" s="43"/>
      <c r="L6" s="43"/>
      <c r="M6" s="43"/>
      <c r="N6" s="43"/>
    </row>
    <row r="7" spans="2:16" ht="12.95" customHeight="1" x14ac:dyDescent="0.2">
      <c r="B7" s="39" t="s">
        <v>47</v>
      </c>
      <c r="C7" s="43">
        <f>+'January 2024'!$E$50</f>
        <v>3477069</v>
      </c>
      <c r="D7" s="43">
        <f>+'February 2024'!$E$50</f>
        <v>2691993</v>
      </c>
      <c r="E7" s="43">
        <f>+'March 2024'!$E$50</f>
        <v>2832556</v>
      </c>
      <c r="F7" s="43"/>
      <c r="G7" s="43"/>
      <c r="H7" s="43"/>
      <c r="I7" s="43"/>
      <c r="J7" s="43"/>
      <c r="K7" s="43"/>
      <c r="L7" s="43"/>
      <c r="M7" s="43"/>
      <c r="N7" s="43"/>
    </row>
    <row r="8" spans="2:16" ht="12.95" customHeight="1" x14ac:dyDescent="0.2">
      <c r="B8" s="48" t="s">
        <v>48</v>
      </c>
      <c r="C8" s="7">
        <f t="shared" ref="C8" si="0">SUM(C6:C7)</f>
        <v>17693063</v>
      </c>
      <c r="D8" s="7">
        <f t="shared" ref="D8:N8" si="1">SUM(D6:D7)</f>
        <v>18902516</v>
      </c>
      <c r="E8" s="7">
        <f t="shared" si="1"/>
        <v>18553713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</row>
    <row r="9" spans="2:16" ht="12.95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6" s="40" customFormat="1" ht="12.95" customHeight="1" x14ac:dyDescent="0.2">
      <c r="B10" s="3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6" s="40" customFormat="1" ht="12.95" customHeight="1" x14ac:dyDescent="0.2">
      <c r="B11" s="44" t="s">
        <v>49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6" s="40" customFormat="1" ht="12.95" customHeight="1" x14ac:dyDescent="0.2">
      <c r="B12" s="46" t="s">
        <v>71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6" ht="12.95" customHeight="1" x14ac:dyDescent="0.2">
      <c r="B13" s="1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6" ht="11.25" x14ac:dyDescent="0.2">
      <c r="B14" s="8" t="s">
        <v>50</v>
      </c>
      <c r="C14" s="23" t="s">
        <v>34</v>
      </c>
      <c r="D14" s="23" t="s">
        <v>35</v>
      </c>
      <c r="E14" s="23" t="s">
        <v>36</v>
      </c>
      <c r="F14" s="23" t="s">
        <v>37</v>
      </c>
      <c r="G14" s="23" t="s">
        <v>38</v>
      </c>
      <c r="H14" s="23" t="s">
        <v>39</v>
      </c>
      <c r="I14" s="23" t="s">
        <v>40</v>
      </c>
      <c r="J14" s="23" t="s">
        <v>41</v>
      </c>
      <c r="K14" s="23" t="s">
        <v>42</v>
      </c>
      <c r="L14" s="23" t="s">
        <v>43</v>
      </c>
      <c r="M14" s="23" t="s">
        <v>44</v>
      </c>
      <c r="N14" s="23" t="s">
        <v>45</v>
      </c>
      <c r="O14" s="51" t="s">
        <v>54</v>
      </c>
      <c r="P14" s="23" t="s">
        <v>66</v>
      </c>
    </row>
    <row r="15" spans="2:16" ht="12.95" customHeight="1" x14ac:dyDescent="0.2">
      <c r="B15" s="4" t="s">
        <v>14</v>
      </c>
      <c r="C15" s="43">
        <f>+'January 2024'!$E6+'January 2024'!$E32</f>
        <v>401275</v>
      </c>
      <c r="D15" s="43">
        <f>+'February 2024'!$E6+'February 2024'!$E32</f>
        <v>323056</v>
      </c>
      <c r="E15" s="43">
        <f>+'March 2024'!$E6+'March 2024'!$E32</f>
        <v>317708</v>
      </c>
      <c r="F15" s="43"/>
      <c r="G15" s="43"/>
      <c r="H15" s="43"/>
      <c r="I15" s="43"/>
      <c r="J15" s="43"/>
      <c r="K15" s="43"/>
      <c r="L15" s="43"/>
      <c r="M15" s="43"/>
      <c r="N15" s="43"/>
      <c r="O15" s="3">
        <f t="shared" ref="O15:O32" si="2">SUM(C15:N15)</f>
        <v>1042039</v>
      </c>
      <c r="P15" s="43">
        <f>+(O15/O33)*100</f>
        <v>1.8894875386614212</v>
      </c>
    </row>
    <row r="16" spans="2:16" ht="12.95" customHeight="1" x14ac:dyDescent="0.2">
      <c r="B16" s="4" t="s">
        <v>15</v>
      </c>
      <c r="C16" s="43">
        <f>+'January 2024'!$E7+'January 2024'!$E33</f>
        <v>479315</v>
      </c>
      <c r="D16" s="43">
        <f>+'February 2024'!$E7+'February 2024'!$E33</f>
        <v>416072</v>
      </c>
      <c r="E16" s="43">
        <f>+'March 2024'!$E7+'March 2024'!$E33</f>
        <v>517442</v>
      </c>
      <c r="F16" s="43"/>
      <c r="G16" s="43"/>
      <c r="H16" s="43"/>
      <c r="I16" s="43"/>
      <c r="J16" s="43"/>
      <c r="K16" s="43"/>
      <c r="L16" s="43"/>
      <c r="M16" s="43"/>
      <c r="N16" s="43"/>
      <c r="O16" s="3">
        <f t="shared" si="2"/>
        <v>1412829</v>
      </c>
      <c r="P16" s="43">
        <f>+(O16/O33)*100</f>
        <v>2.5618261790196688</v>
      </c>
    </row>
    <row r="17" spans="1:16" ht="12.95" customHeight="1" x14ac:dyDescent="0.2">
      <c r="B17" s="4" t="s">
        <v>16</v>
      </c>
      <c r="C17" s="43">
        <f>+'January 2024'!$E8+'January 2024'!$E34</f>
        <v>94129</v>
      </c>
      <c r="D17" s="43">
        <f>+'February 2024'!$E8+'February 2024'!$E34</f>
        <v>31639</v>
      </c>
      <c r="E17" s="43">
        <f>+'March 2024'!$E8+'March 2024'!$E34</f>
        <v>104920</v>
      </c>
      <c r="F17" s="43"/>
      <c r="G17" s="43"/>
      <c r="H17" s="43"/>
      <c r="I17" s="43"/>
      <c r="J17" s="43"/>
      <c r="K17" s="43"/>
      <c r="L17" s="43"/>
      <c r="M17" s="43"/>
      <c r="N17" s="43"/>
      <c r="O17" s="3">
        <f t="shared" si="2"/>
        <v>230688</v>
      </c>
      <c r="P17" s="43">
        <f>+(O17/O33)*100</f>
        <v>0.4182973010786793</v>
      </c>
    </row>
    <row r="18" spans="1:16" ht="12.95" customHeight="1" x14ac:dyDescent="0.2">
      <c r="B18" s="4" t="s">
        <v>17</v>
      </c>
      <c r="C18" s="43">
        <f>+'January 2024'!$E9+'January 2024'!$E35</f>
        <v>138932</v>
      </c>
      <c r="D18" s="43">
        <f>+'February 2024'!$E9+'February 2024'!$E35</f>
        <v>47357</v>
      </c>
      <c r="E18" s="43">
        <f>+'March 2024'!$E9+'March 2024'!$E35</f>
        <v>14247</v>
      </c>
      <c r="F18" s="43"/>
      <c r="G18" s="43"/>
      <c r="H18" s="43"/>
      <c r="I18" s="43"/>
      <c r="J18" s="43"/>
      <c r="K18" s="43"/>
      <c r="L18" s="43"/>
      <c r="M18" s="43"/>
      <c r="N18" s="43"/>
      <c r="O18" s="3">
        <f t="shared" si="2"/>
        <v>200536</v>
      </c>
      <c r="P18" s="43">
        <f>+(O18/O33)*100</f>
        <v>0.3636238884082138</v>
      </c>
    </row>
    <row r="19" spans="1:16" ht="12.95" customHeight="1" x14ac:dyDescent="0.2">
      <c r="B19" s="4" t="s">
        <v>18</v>
      </c>
      <c r="C19" s="43">
        <f>+'January 2024'!$E10+'January 2024'!$E36</f>
        <v>649674</v>
      </c>
      <c r="D19" s="43">
        <f>+'February 2024'!$E10+'February 2024'!$E36</f>
        <v>864826</v>
      </c>
      <c r="E19" s="43">
        <f>+'March 2024'!$E10+'March 2024'!$E36</f>
        <v>894534</v>
      </c>
      <c r="F19" s="43"/>
      <c r="G19" s="43"/>
      <c r="H19" s="43"/>
      <c r="I19" s="43"/>
      <c r="J19" s="43"/>
      <c r="K19" s="43"/>
      <c r="L19" s="43"/>
      <c r="M19" s="43"/>
      <c r="N19" s="43"/>
      <c r="O19" s="3">
        <f t="shared" si="2"/>
        <v>2409034</v>
      </c>
      <c r="P19" s="43">
        <f>+(O19/O33)*100</f>
        <v>4.3682047631726624</v>
      </c>
    </row>
    <row r="20" spans="1:16" ht="12.95" customHeight="1" x14ac:dyDescent="0.2">
      <c r="B20" s="4" t="s">
        <v>19</v>
      </c>
      <c r="C20" s="43">
        <f>+'January 2024'!$E11+'January 2024'!$E37</f>
        <v>12095</v>
      </c>
      <c r="D20" s="43">
        <f>+'February 2024'!$E11+'February 2024'!$E37</f>
        <v>9617</v>
      </c>
      <c r="E20" s="43">
        <f>+'March 2024'!$E11+'March 2024'!$E37</f>
        <v>12092</v>
      </c>
      <c r="F20" s="43"/>
      <c r="G20" s="43"/>
      <c r="H20" s="43"/>
      <c r="I20" s="43"/>
      <c r="J20" s="43"/>
      <c r="K20" s="43"/>
      <c r="L20" s="43"/>
      <c r="M20" s="43"/>
      <c r="N20" s="43"/>
      <c r="O20" s="3">
        <f t="shared" si="2"/>
        <v>33804</v>
      </c>
      <c r="P20" s="43">
        <f>+(O20/O33)*100</f>
        <v>6.1295437845330814E-2</v>
      </c>
    </row>
    <row r="21" spans="1:16" ht="12.95" customHeight="1" x14ac:dyDescent="0.2">
      <c r="B21" s="4" t="s">
        <v>20</v>
      </c>
      <c r="C21" s="43">
        <f>+'January 2024'!$E12+'January 2024'!$E38</f>
        <v>1245202</v>
      </c>
      <c r="D21" s="43">
        <f>+'February 2024'!$E12+'February 2024'!$E38</f>
        <v>118356</v>
      </c>
      <c r="E21" s="43">
        <f>+'March 2024'!$E12+'March 2024'!$E38</f>
        <v>13290</v>
      </c>
      <c r="F21" s="43"/>
      <c r="G21" s="43"/>
      <c r="H21" s="43"/>
      <c r="I21" s="43"/>
      <c r="J21" s="43"/>
      <c r="K21" s="43"/>
      <c r="L21" s="43"/>
      <c r="M21" s="43"/>
      <c r="N21" s="43"/>
      <c r="O21" s="3">
        <f t="shared" si="2"/>
        <v>1376848</v>
      </c>
      <c r="P21" s="43">
        <f>+(O21/O33)*100</f>
        <v>2.4965832743600771</v>
      </c>
    </row>
    <row r="22" spans="1:16" ht="12.95" customHeight="1" x14ac:dyDescent="0.2">
      <c r="B22" s="20" t="s">
        <v>29</v>
      </c>
      <c r="C22" s="43">
        <f>+'January 2024'!$E13+'January 2024'!$E39</f>
        <v>1370</v>
      </c>
      <c r="D22" s="43">
        <f>+'February 2024'!$E13+'February 2024'!$E39</f>
        <v>2039</v>
      </c>
      <c r="E22" s="43">
        <f>+'March 2024'!$E13+'March 2024'!$E39</f>
        <v>1431</v>
      </c>
      <c r="F22" s="43"/>
      <c r="G22" s="43"/>
      <c r="H22" s="43"/>
      <c r="I22" s="43"/>
      <c r="J22" s="43"/>
      <c r="K22" s="43"/>
      <c r="L22" s="43"/>
      <c r="M22" s="43"/>
      <c r="N22" s="43"/>
      <c r="O22" s="3">
        <f t="shared" si="2"/>
        <v>4840</v>
      </c>
      <c r="P22" s="43">
        <f>+(O22/O33)*100</f>
        <v>8.7761779425926268E-3</v>
      </c>
    </row>
    <row r="23" spans="1:16" ht="12.95" customHeight="1" x14ac:dyDescent="0.2">
      <c r="B23" s="4" t="s">
        <v>21</v>
      </c>
      <c r="C23" s="43">
        <f>+'January 2024'!$E14+'January 2024'!$E40</f>
        <v>36788</v>
      </c>
      <c r="D23" s="43">
        <f>+'February 2024'!$E14+'February 2024'!$E40</f>
        <v>19714</v>
      </c>
      <c r="E23" s="43">
        <f>+'March 2024'!$E14+'March 2024'!$E40</f>
        <v>7918</v>
      </c>
      <c r="F23" s="43"/>
      <c r="G23" s="43"/>
      <c r="H23" s="43"/>
      <c r="I23" s="43"/>
      <c r="J23" s="43"/>
      <c r="K23" s="43"/>
      <c r="L23" s="43"/>
      <c r="M23" s="43"/>
      <c r="N23" s="43"/>
      <c r="O23" s="3">
        <f t="shared" si="2"/>
        <v>64420</v>
      </c>
      <c r="P23" s="43">
        <f>+(O23/O33)*100</f>
        <v>0.11681020311194568</v>
      </c>
    </row>
    <row r="24" spans="1:16" ht="12.95" customHeight="1" x14ac:dyDescent="0.2">
      <c r="B24" s="4" t="s">
        <v>22</v>
      </c>
      <c r="C24" s="43">
        <f>+'January 2024'!$E15+'January 2024'!$E41</f>
        <v>3885217</v>
      </c>
      <c r="D24" s="43">
        <f>+'February 2024'!$E15+'February 2024'!$E41</f>
        <v>3701103</v>
      </c>
      <c r="E24" s="43">
        <f>+'March 2024'!$E15+'March 2024'!$E41</f>
        <v>3624706</v>
      </c>
      <c r="F24" s="43"/>
      <c r="G24" s="43"/>
      <c r="H24" s="43"/>
      <c r="I24" s="43"/>
      <c r="J24" s="43"/>
      <c r="K24" s="43"/>
      <c r="L24" s="43"/>
      <c r="M24" s="43"/>
      <c r="N24" s="43"/>
      <c r="O24" s="3">
        <f t="shared" si="2"/>
        <v>11211026</v>
      </c>
      <c r="P24" s="43">
        <f>+(O24/O33)*100</f>
        <v>20.328503945254635</v>
      </c>
    </row>
    <row r="25" spans="1:16" ht="12.95" customHeight="1" x14ac:dyDescent="0.2">
      <c r="B25" s="4" t="s">
        <v>23</v>
      </c>
      <c r="C25" s="43">
        <f>+'January 2024'!$E16+'January 2024'!$E42</f>
        <v>820232</v>
      </c>
      <c r="D25" s="43">
        <f>+'February 2024'!$E16+'February 2024'!$E42</f>
        <v>881566</v>
      </c>
      <c r="E25" s="43">
        <f>+'March 2024'!$E16+'March 2024'!$E42</f>
        <v>781569</v>
      </c>
      <c r="F25" s="43"/>
      <c r="G25" s="43"/>
      <c r="H25" s="43"/>
      <c r="I25" s="43"/>
      <c r="J25" s="43"/>
      <c r="K25" s="43"/>
      <c r="L25" s="43"/>
      <c r="M25" s="43"/>
      <c r="N25" s="43"/>
      <c r="O25" s="3">
        <f t="shared" si="2"/>
        <v>2483367</v>
      </c>
      <c r="P25" s="43">
        <f>+(O25/O33)*100</f>
        <v>4.5029898117277734</v>
      </c>
    </row>
    <row r="26" spans="1:16" ht="12.95" customHeight="1" x14ac:dyDescent="0.2">
      <c r="B26" s="4" t="s">
        <v>24</v>
      </c>
      <c r="C26" s="43">
        <f>+'January 2024'!$E17+'January 2024'!$E43</f>
        <v>8527565</v>
      </c>
      <c r="D26" s="43">
        <f>+'February 2024'!$E17+'February 2024'!$E43</f>
        <v>10939316</v>
      </c>
      <c r="E26" s="43">
        <f>+'March 2024'!$E17+'March 2024'!$E43</f>
        <v>10598610</v>
      </c>
      <c r="F26" s="43"/>
      <c r="G26" s="43"/>
      <c r="H26" s="43"/>
      <c r="I26" s="43"/>
      <c r="J26" s="43"/>
      <c r="K26" s="43"/>
      <c r="L26" s="43"/>
      <c r="M26" s="43"/>
      <c r="N26" s="43"/>
      <c r="O26" s="3">
        <f t="shared" si="2"/>
        <v>30065491</v>
      </c>
      <c r="P26" s="43">
        <f>+(O26/O33)*100</f>
        <v>54.51654936930106</v>
      </c>
    </row>
    <row r="27" spans="1:16" ht="12.95" customHeight="1" x14ac:dyDescent="0.2">
      <c r="B27" s="4" t="s">
        <v>25</v>
      </c>
      <c r="C27" s="43">
        <f>+'January 2024'!$E18+'January 2024'!$E44</f>
        <v>34504</v>
      </c>
      <c r="D27" s="43">
        <f>+'February 2024'!$E18+'February 2024'!$E44</f>
        <v>35671</v>
      </c>
      <c r="E27" s="43">
        <f>+'March 2024'!$E18+'March 2024'!$E44</f>
        <v>69046</v>
      </c>
      <c r="F27" s="43"/>
      <c r="G27" s="43"/>
      <c r="H27" s="43"/>
      <c r="I27" s="43"/>
      <c r="J27" s="43"/>
      <c r="K27" s="43"/>
      <c r="L27" s="43"/>
      <c r="M27" s="43"/>
      <c r="N27" s="43"/>
      <c r="O27" s="3">
        <f t="shared" si="2"/>
        <v>139221</v>
      </c>
      <c r="P27" s="43">
        <f>+(O27/O33)*100</f>
        <v>0.25244385730282809</v>
      </c>
    </row>
    <row r="28" spans="1:16" ht="12.95" customHeight="1" x14ac:dyDescent="0.2">
      <c r="B28" s="20" t="s">
        <v>31</v>
      </c>
      <c r="C28" s="43">
        <f>+'January 2024'!$E19+'January 2024'!$E45</f>
        <v>1086</v>
      </c>
      <c r="D28" s="43">
        <f>+'February 2024'!$E19+'February 2024'!$E45</f>
        <v>1025</v>
      </c>
      <c r="E28" s="43">
        <f>+'March 2024'!$E19+'March 2024'!$E45</f>
        <v>2719</v>
      </c>
      <c r="F28" s="43"/>
      <c r="G28" s="43"/>
      <c r="H28" s="43"/>
      <c r="I28" s="43"/>
      <c r="J28" s="43"/>
      <c r="K28" s="43"/>
      <c r="L28" s="43"/>
      <c r="M28" s="43"/>
      <c r="N28" s="43"/>
      <c r="O28" s="3">
        <f t="shared" si="2"/>
        <v>4830</v>
      </c>
      <c r="P28" s="43">
        <f>+(O28/O33)*100</f>
        <v>8.7580453435376834E-3</v>
      </c>
    </row>
    <row r="29" spans="1:16" ht="12.95" customHeight="1" x14ac:dyDescent="0.2">
      <c r="A29" s="12"/>
      <c r="B29" s="20" t="s">
        <v>33</v>
      </c>
      <c r="C29" s="43">
        <f>+'January 2024'!$E20+'January 2024'!$E46</f>
        <v>896</v>
      </c>
      <c r="D29" s="43">
        <f>+'February 2024'!$E20+'February 2024'!$E46</f>
        <v>1395</v>
      </c>
      <c r="E29" s="43">
        <f>+'March 2024'!$E20+'March 2024'!$E46</f>
        <v>3340</v>
      </c>
      <c r="F29" s="43"/>
      <c r="G29" s="43"/>
      <c r="H29" s="43"/>
      <c r="I29" s="43"/>
      <c r="J29" s="43"/>
      <c r="K29" s="43"/>
      <c r="L29" s="43"/>
      <c r="M29" s="43"/>
      <c r="N29" s="43"/>
      <c r="O29" s="3">
        <f t="shared" si="2"/>
        <v>5631</v>
      </c>
      <c r="P29" s="43">
        <f>+(O29/O33)*100</f>
        <v>1.0210466527838654E-2</v>
      </c>
    </row>
    <row r="30" spans="1:16" ht="12.95" customHeight="1" x14ac:dyDescent="0.2">
      <c r="B30" s="4" t="s">
        <v>26</v>
      </c>
      <c r="C30" s="43">
        <f>+'January 2024'!$E21+'January 2024'!$E47</f>
        <v>1311897</v>
      </c>
      <c r="D30" s="43">
        <f>+'February 2024'!$E21+'February 2024'!$E47</f>
        <v>1432855</v>
      </c>
      <c r="E30" s="43">
        <f>+'March 2024'!$E21+'March 2024'!$E47</f>
        <v>1517458</v>
      </c>
      <c r="F30" s="43"/>
      <c r="G30" s="43"/>
      <c r="H30" s="43"/>
      <c r="I30" s="43"/>
      <c r="J30" s="43"/>
      <c r="K30" s="43"/>
      <c r="L30" s="43"/>
      <c r="M30" s="43"/>
      <c r="N30" s="43"/>
      <c r="O30" s="3">
        <f t="shared" si="2"/>
        <v>4262210</v>
      </c>
      <c r="P30" s="43">
        <f>+(O30/O33)*100</f>
        <v>7.7284945017970497</v>
      </c>
    </row>
    <row r="31" spans="1:16" ht="12.95" customHeight="1" x14ac:dyDescent="0.2">
      <c r="B31" s="4" t="s">
        <v>27</v>
      </c>
      <c r="C31" s="43">
        <f>+'January 2024'!$E22+'January 2024'!$E48</f>
        <v>15983</v>
      </c>
      <c r="D31" s="43">
        <f>+'February 2024'!$E22+'February 2024'!$E48</f>
        <v>32525</v>
      </c>
      <c r="E31" s="43">
        <f>+'March 2024'!$E22+'March 2024'!$E48</f>
        <v>37497</v>
      </c>
      <c r="F31" s="43"/>
      <c r="G31" s="43"/>
      <c r="H31" s="43"/>
      <c r="I31" s="43"/>
      <c r="J31" s="43"/>
      <c r="K31" s="43"/>
      <c r="L31" s="43"/>
      <c r="M31" s="43"/>
      <c r="N31" s="43"/>
      <c r="O31" s="3">
        <f t="shared" si="2"/>
        <v>86005</v>
      </c>
      <c r="P31" s="43">
        <f>+(O31/O33)*100</f>
        <v>0.15594941817204108</v>
      </c>
    </row>
    <row r="32" spans="1:16" ht="12.95" customHeight="1" x14ac:dyDescent="0.2">
      <c r="B32" s="27" t="s">
        <v>72</v>
      </c>
      <c r="C32" s="43">
        <f>+'January 2024'!$E23+'January 2024'!$E49</f>
        <v>36903</v>
      </c>
      <c r="D32" s="43">
        <f>+'February 2024'!$E23+'February 2024'!$E49</f>
        <v>44384</v>
      </c>
      <c r="E32" s="43">
        <f>+'March 2024'!$E23+'March 2024'!$E49</f>
        <v>35186</v>
      </c>
      <c r="F32" s="43"/>
      <c r="G32" s="43"/>
      <c r="H32" s="43"/>
      <c r="I32" s="43"/>
      <c r="J32" s="43"/>
      <c r="K32" s="43"/>
      <c r="L32" s="43"/>
      <c r="M32" s="43"/>
      <c r="N32" s="43"/>
      <c r="O32" s="3">
        <f t="shared" si="2"/>
        <v>116473</v>
      </c>
      <c r="P32" s="43">
        <f>+(O32/O33)*100</f>
        <v>0.21119582097264278</v>
      </c>
    </row>
    <row r="33" spans="2:16" ht="12.95" customHeight="1" x14ac:dyDescent="0.2">
      <c r="B33" s="48" t="s">
        <v>48</v>
      </c>
      <c r="C33" s="7">
        <f t="shared" ref="C33" si="3">SUM(C15:C32)</f>
        <v>17693063</v>
      </c>
      <c r="D33" s="7">
        <f t="shared" ref="D33:N33" si="4">SUM(D15:D32)</f>
        <v>18902516</v>
      </c>
      <c r="E33" s="7">
        <f t="shared" si="4"/>
        <v>18553713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0</v>
      </c>
      <c r="L33" s="7">
        <f t="shared" si="4"/>
        <v>0</v>
      </c>
      <c r="M33" s="7">
        <f t="shared" si="4"/>
        <v>0</v>
      </c>
      <c r="N33" s="7">
        <f t="shared" si="4"/>
        <v>0</v>
      </c>
      <c r="O33" s="7">
        <f t="shared" ref="O33:P33" si="5">SUM(O15:O32)</f>
        <v>55149292</v>
      </c>
      <c r="P33" s="7">
        <f t="shared" si="5"/>
        <v>100</v>
      </c>
    </row>
    <row r="34" spans="2:16" ht="12.95" customHeight="1" x14ac:dyDescent="0.2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2:16" s="42" customFormat="1" ht="12.95" customHeight="1" x14ac:dyDescent="0.2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2:16" s="42" customFormat="1" ht="12.95" customHeight="1" x14ac:dyDescent="0.2">
      <c r="B36" s="47" t="s">
        <v>51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2:16" s="42" customFormat="1" ht="12.95" customHeight="1" x14ac:dyDescent="0.2">
      <c r="B37" s="46" t="s">
        <v>52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2:16" ht="12.95" customHeight="1" x14ac:dyDescent="0.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6" ht="11.25" x14ac:dyDescent="0.2">
      <c r="B39" s="8" t="s">
        <v>50</v>
      </c>
      <c r="C39" s="23" t="s">
        <v>34</v>
      </c>
      <c r="D39" s="23" t="s">
        <v>35</v>
      </c>
      <c r="E39" s="23" t="s">
        <v>36</v>
      </c>
      <c r="F39" s="23" t="s">
        <v>37</v>
      </c>
      <c r="G39" s="23" t="s">
        <v>38</v>
      </c>
      <c r="H39" s="23" t="s">
        <v>39</v>
      </c>
      <c r="I39" s="23" t="s">
        <v>40</v>
      </c>
      <c r="J39" s="23" t="s">
        <v>41</v>
      </c>
      <c r="K39" s="23" t="s">
        <v>42</v>
      </c>
      <c r="L39" s="23" t="s">
        <v>43</v>
      </c>
      <c r="M39" s="23" t="s">
        <v>44</v>
      </c>
      <c r="N39" s="23" t="s">
        <v>45</v>
      </c>
    </row>
    <row r="40" spans="2:16" ht="12.95" customHeight="1" x14ac:dyDescent="0.2">
      <c r="B40" s="45" t="s">
        <v>24</v>
      </c>
      <c r="C40" s="54">
        <f>+(C26/C8)*100</f>
        <v>48.197222832473948</v>
      </c>
      <c r="D40" s="54">
        <f>+(D26/D8)*100</f>
        <v>57.872274780775214</v>
      </c>
      <c r="E40" s="54">
        <f>+(E26/E8)*100</f>
        <v>57.123929857058798</v>
      </c>
      <c r="F40" s="54"/>
      <c r="G40" s="54"/>
      <c r="H40" s="54"/>
      <c r="I40" s="54"/>
      <c r="J40" s="54"/>
      <c r="K40" s="54"/>
      <c r="L40" s="54"/>
      <c r="M40" s="54"/>
      <c r="N40" s="54"/>
    </row>
    <row r="41" spans="2:16" ht="12.95" customHeight="1" x14ac:dyDescent="0.2">
      <c r="B41" s="45" t="s">
        <v>22</v>
      </c>
      <c r="C41" s="54">
        <f>+(C24/C8)*100</f>
        <v>21.958984716213354</v>
      </c>
      <c r="D41" s="54">
        <f>+(D24/D8)*100</f>
        <v>19.579949039588168</v>
      </c>
      <c r="E41" s="54">
        <f>+(E24/E8)*100</f>
        <v>19.536283653843302</v>
      </c>
      <c r="F41" s="54"/>
      <c r="G41" s="54"/>
      <c r="H41" s="54"/>
      <c r="I41" s="54"/>
      <c r="J41" s="54"/>
      <c r="K41" s="54"/>
      <c r="L41" s="54"/>
      <c r="M41" s="54"/>
      <c r="N41" s="54"/>
    </row>
    <row r="42" spans="2:16" ht="12.95" customHeight="1" x14ac:dyDescent="0.2">
      <c r="B42" s="49" t="s">
        <v>53</v>
      </c>
      <c r="C42" s="55">
        <f>100-C40-C41</f>
        <v>29.843792451312698</v>
      </c>
      <c r="D42" s="55">
        <f>100-D40-D41</f>
        <v>22.547776179636617</v>
      </c>
      <c r="E42" s="55">
        <f>100-E40-E41</f>
        <v>23.3397864890979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2:16" ht="12.95" customHeight="1" x14ac:dyDescent="0.2">
      <c r="B43" s="24" t="s">
        <v>54</v>
      </c>
      <c r="C43" s="56">
        <f t="shared" ref="C43:N43" si="6">SUM(C40:C42)</f>
        <v>100</v>
      </c>
      <c r="D43" s="56">
        <f t="shared" si="6"/>
        <v>100</v>
      </c>
      <c r="E43" s="56">
        <f t="shared" si="6"/>
        <v>100</v>
      </c>
      <c r="F43" s="56">
        <f t="shared" si="6"/>
        <v>0</v>
      </c>
      <c r="G43" s="56">
        <f t="shared" si="6"/>
        <v>0</v>
      </c>
      <c r="H43" s="56">
        <f t="shared" si="6"/>
        <v>0</v>
      </c>
      <c r="I43" s="56">
        <f t="shared" si="6"/>
        <v>0</v>
      </c>
      <c r="J43" s="56">
        <f t="shared" si="6"/>
        <v>0</v>
      </c>
      <c r="K43" s="56">
        <f t="shared" si="6"/>
        <v>0</v>
      </c>
      <c r="L43" s="56">
        <f t="shared" si="6"/>
        <v>0</v>
      </c>
      <c r="M43" s="56">
        <f t="shared" si="6"/>
        <v>0</v>
      </c>
      <c r="N43" s="56">
        <f t="shared" si="6"/>
        <v>0</v>
      </c>
    </row>
    <row r="45" spans="2:16" s="42" customFormat="1" ht="12.95" customHeight="1" x14ac:dyDescent="0.2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2:16" s="42" customFormat="1" ht="12.95" customHeight="1" x14ac:dyDescent="0.2">
      <c r="B46" s="44" t="s">
        <v>55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2:16" s="42" customFormat="1" ht="12.95" customHeight="1" x14ac:dyDescent="0.2">
      <c r="B47" s="46" t="s">
        <v>52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9" spans="2:14" ht="12.95" customHeight="1" x14ac:dyDescent="0.2">
      <c r="B49" s="8"/>
      <c r="C49" s="23" t="s">
        <v>34</v>
      </c>
      <c r="D49" s="23" t="s">
        <v>35</v>
      </c>
      <c r="E49" s="23" t="s">
        <v>36</v>
      </c>
      <c r="F49" s="23" t="s">
        <v>37</v>
      </c>
      <c r="G49" s="23" t="s">
        <v>38</v>
      </c>
      <c r="H49" s="23" t="s">
        <v>39</v>
      </c>
      <c r="I49" s="23" t="s">
        <v>40</v>
      </c>
      <c r="J49" s="23" t="s">
        <v>41</v>
      </c>
      <c r="K49" s="23" t="s">
        <v>42</v>
      </c>
      <c r="L49" s="23" t="s">
        <v>43</v>
      </c>
      <c r="M49" s="23" t="s">
        <v>44</v>
      </c>
      <c r="N49" s="23" t="s">
        <v>45</v>
      </c>
    </row>
    <row r="50" spans="2:14" ht="12.95" customHeight="1" x14ac:dyDescent="0.2">
      <c r="B50" s="39" t="s">
        <v>56</v>
      </c>
      <c r="C50" s="43">
        <f>+('January 2024'!$E$24/'2024'!C8)*100</f>
        <v>80.347840280679492</v>
      </c>
      <c r="D50" s="43">
        <f>+('February 2024'!$E$24/'2024'!D8)*100</f>
        <v>85.758546640034581</v>
      </c>
      <c r="E50" s="43">
        <f>+('March 2024'!$E$24/'2024'!E8)*100</f>
        <v>84.733212160821935</v>
      </c>
      <c r="F50" s="43"/>
      <c r="G50" s="43"/>
      <c r="H50" s="43"/>
      <c r="I50" s="43"/>
      <c r="J50" s="43"/>
      <c r="K50" s="43"/>
      <c r="L50" s="43"/>
      <c r="M50" s="43"/>
      <c r="N50" s="43"/>
    </row>
    <row r="51" spans="2:14" ht="12.95" customHeight="1" x14ac:dyDescent="0.2">
      <c r="B51" s="39" t="s">
        <v>57</v>
      </c>
      <c r="C51" s="43">
        <f>+('January 2024'!$E$50/'2024'!C8)*100</f>
        <v>19.652159719320505</v>
      </c>
      <c r="D51" s="43">
        <f>+('February 2024'!$E$50/'2024'!D8)*100</f>
        <v>14.241453359965414</v>
      </c>
      <c r="E51" s="43">
        <f>+('March 2024'!$E$50/'2024'!E8)*100</f>
        <v>15.266787839178066</v>
      </c>
      <c r="F51" s="43"/>
      <c r="G51" s="43"/>
      <c r="H51" s="43"/>
      <c r="I51" s="43"/>
      <c r="J51" s="43"/>
      <c r="K51" s="43"/>
      <c r="L51" s="43"/>
      <c r="M51" s="43"/>
      <c r="N51" s="43"/>
    </row>
    <row r="52" spans="2:14" ht="12.95" customHeight="1" x14ac:dyDescent="0.2">
      <c r="B52" s="50" t="s">
        <v>58</v>
      </c>
      <c r="C52" s="57">
        <f>+('January 2024'!$E$73/'2024'!C8)*100</f>
        <v>0</v>
      </c>
      <c r="D52" s="57">
        <f>+('February 2024'!$E$73/'2024'!D8)*100</f>
        <v>0</v>
      </c>
      <c r="E52" s="57">
        <f>+('February 2024'!$E$73/'2024'!E8)*100</f>
        <v>0</v>
      </c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2.95" customHeight="1" x14ac:dyDescent="0.2">
      <c r="B53" s="24" t="s">
        <v>54</v>
      </c>
      <c r="C53" s="19">
        <f t="shared" ref="C53:N53" si="7">SUM(C50:C52)</f>
        <v>100</v>
      </c>
      <c r="D53" s="19">
        <f t="shared" si="7"/>
        <v>100</v>
      </c>
      <c r="E53" s="19">
        <f t="shared" si="7"/>
        <v>100</v>
      </c>
      <c r="F53" s="19">
        <f t="shared" si="7"/>
        <v>0</v>
      </c>
      <c r="G53" s="19">
        <f t="shared" si="7"/>
        <v>0</v>
      </c>
      <c r="H53" s="19">
        <f t="shared" si="7"/>
        <v>0</v>
      </c>
      <c r="I53" s="19">
        <f t="shared" si="7"/>
        <v>0</v>
      </c>
      <c r="J53" s="19">
        <f t="shared" si="7"/>
        <v>0</v>
      </c>
      <c r="K53" s="19">
        <f t="shared" si="7"/>
        <v>0</v>
      </c>
      <c r="L53" s="19">
        <f t="shared" si="7"/>
        <v>0</v>
      </c>
      <c r="M53" s="19">
        <f t="shared" si="7"/>
        <v>0</v>
      </c>
      <c r="N53" s="19">
        <f t="shared" si="7"/>
        <v>0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Chart 2024</vt:lpstr>
      <vt:lpstr>January 2024</vt:lpstr>
      <vt:lpstr>February 2024</vt:lpstr>
      <vt:lpstr>March 2024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2024-04-19T12:12:36Z</dcterms:modified>
</cp:coreProperties>
</file>